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Director DIRECGE\2022\Adriana\Estado del Sistema Control Interno\"/>
    </mc:Choice>
  </mc:AlternateContent>
  <bookViews>
    <workbookView xWindow="0" yWindow="0" windowWidth="28800" windowHeight="12330" tabRatio="914"/>
  </bookViews>
  <sheets>
    <sheet name="Conclusiones" sheetId="30" r:id="rId1"/>
    <sheet name="Hoja1" sheetId="28" state="hidden" r:id="rId2"/>
  </sheets>
  <definedNames>
    <definedName name="\0">#REF!</definedName>
    <definedName name="\BD">#REF!</definedName>
    <definedName name="\BJ">#REF!</definedName>
    <definedName name="\BP">#REF!</definedName>
    <definedName name="\CA">#REF!</definedName>
    <definedName name="\i">#REF!</definedName>
    <definedName name="\m">#REF!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Key1" hidden="1">#REF!</definedName>
    <definedName name="_Key2" hidden="1">#REF!</definedName>
    <definedName name="_Order1" hidden="1">255</definedName>
    <definedName name="_Order2" hidden="1">255</definedName>
    <definedName name="_Sort" hidden="1">#REF!</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 hidden="1">{"'para SB'!$A$1420:$F$1479"}</definedName>
    <definedName name="año">#REF!</definedName>
    <definedName name="AÑO_A_PROCESAR">#REF!</definedName>
    <definedName name="año1">#REF!</definedName>
    <definedName name="AÑOS_A_PROCESAR">#REF!</definedName>
    <definedName name="AppName">#REF!</definedName>
    <definedName name="_xlnm.Print_Area" localSheetId="0">Conclusiones!$A$1:$P$38</definedName>
    <definedName name="_xlnm.Print_Area">#REF!</definedName>
    <definedName name="Área_de_impresión1">#REF!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 hidden="1">15</definedName>
    <definedName name="BG_Ins" hidden="1">4</definedName>
    <definedName name="BG_Mod" hidden="1">6</definedName>
    <definedName name="BLOQUE">#REF!</definedName>
    <definedName name="BuiltIn_Print_Area___0">#REF!</definedName>
    <definedName name="BuiltIn_Print_Titles___0">#REF!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#REF!,#REF!,#REF!,#REF!,#REF!</definedName>
    <definedName name="COMP3PM">#REF!,#REF!,#REF!,#REF!</definedName>
    <definedName name="COMP3PY">#REF!,#REF!,#REF!,#REF!,#REF!</definedName>
    <definedName name="COMPCM">#REF!,#REF!,#REF!,#REF!,#REF!,#REF!,#REF!</definedName>
    <definedName name="COMPPM">#REF!,#REF!,#REF!,#REF!,#REF!,#REF!,#REF!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otros">#REF!</definedName>
    <definedName name="CORDEN">#REF!</definedName>
    <definedName name="CUENTA96">#REF!</definedName>
    <definedName name="Divide">#REF!</definedName>
    <definedName name="ELIMEXT">#REF!</definedName>
    <definedName name="ELIMINA">#REF!</definedName>
    <definedName name="entidades">#REF!</definedName>
    <definedName name="EPIANDES">#REF!</definedName>
    <definedName name="ESTADOS_FINANCIEROS_A_PROCESAR">#REF!</definedName>
    <definedName name="ESTCAM">#REF!</definedName>
    <definedName name="ET">#REF!</definedName>
    <definedName name="gorr">"Botón 17"</definedName>
    <definedName name="HTML_CodePage" hidden="1">1252</definedName>
    <definedName name="HTML_Control" hidden="1">{"'para SB'!$A$1420:$F$1479"}</definedName>
    <definedName name="HTML_Description" hidden="1">""</definedName>
    <definedName name="HTML_Email" hidden="1">""</definedName>
    <definedName name="HTML_Header" hidden="1">""</definedName>
    <definedName name="HTML_LastUpdate" hidden="1">"22/06/00"</definedName>
    <definedName name="HTML_LineAfter" hidden="1">FALSE</definedName>
    <definedName name="HTML_LineBefore" hidden="1">FALSE</definedName>
    <definedName name="HTML_Name" hidden="1">"BANCO CENTRAL DE HONDURAS"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 hidden="1">{"'Sheet1'!$A$1:$F$179"}</definedName>
    <definedName name="rod" hidden="1">{"'Sheet1'!$A$1:$F$179"}</definedName>
    <definedName name="rodirgo" hidden="1">{"'Sheet1'!$A$1:$F$179"}</definedName>
    <definedName name="sdaf" hidden="1">{"'para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 hidden="1">1</definedName>
    <definedName name="Títulos_a_imprimir_IM">#REF!,#REF!</definedName>
    <definedName name="TOTAL">#REF!</definedName>
    <definedName name="TypesOfTransaction">#REF!</definedName>
    <definedName name="VALID">#REF!</definedName>
    <definedName name="VALOR" hidden="1">{#N/A,#N/A,FALSE,"ANEXO1";"ACTIVO",#N/A,FALSE,"ANEXO1";"PASIVO",#N/A,FALSE,"ANEXO1";"G Y P",#N/A,FALSE,"ANEXO1"}</definedName>
    <definedName name="veinticuatro">#REF!</definedName>
    <definedName name="veintidos">#REF!</definedName>
    <definedName name="veintitres">#REF!</definedName>
    <definedName name="veintiuno">#REF!</definedName>
    <definedName name="wrn.CONSOLIDADO." hidden="1">{#N/A,#N/A,FALSE,"ANEXO1";"ACTIVO",#N/A,FALSE,"ANEXO1";"PASIVO",#N/A,FALSE,"ANEXO1";"G Y P",#N/A,FALSE,"ANEXO1"}</definedName>
    <definedName name="ws" hidden="1">{"'Sheet1'!$A$1:$F$179"}</definedName>
    <definedName name="XXX">#REF!</definedName>
  </definedNames>
  <calcPr calcId="162913"/>
</workbook>
</file>

<file path=xl/calcChain.xml><?xml version="1.0" encoding="utf-8"?>
<calcChain xmlns="http://schemas.openxmlformats.org/spreadsheetml/2006/main">
  <c r="O33" i="30" l="1"/>
  <c r="O31" i="30"/>
  <c r="O29" i="30"/>
  <c r="O27" i="30"/>
  <c r="O25" i="30"/>
  <c r="B82" i="28" l="1"/>
  <c r="B81" i="28"/>
  <c r="B80" i="28"/>
  <c r="B79" i="28"/>
  <c r="B78" i="28"/>
  <c r="B77" i="28"/>
  <c r="B76" i="28"/>
  <c r="B75" i="28"/>
  <c r="B74" i="28"/>
  <c r="B73" i="28"/>
  <c r="B72" i="28"/>
  <c r="B71" i="28"/>
  <c r="B70" i="28"/>
  <c r="B69" i="28"/>
  <c r="B68" i="28"/>
  <c r="B67" i="28"/>
  <c r="B66" i="28"/>
  <c r="B65" i="28"/>
  <c r="B64" i="28"/>
  <c r="B63" i="28"/>
  <c r="B62" i="28"/>
  <c r="B61" i="28"/>
  <c r="B60" i="28"/>
  <c r="B59" i="28"/>
  <c r="B58" i="28"/>
  <c r="B57" i="28"/>
  <c r="B56" i="28"/>
  <c r="B55" i="28"/>
  <c r="B54" i="28"/>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3" i="28"/>
  <c r="B12" i="28"/>
  <c r="B11" i="28"/>
  <c r="B10" i="28"/>
  <c r="B9" i="28"/>
  <c r="B8" i="28"/>
  <c r="B7" i="28"/>
  <c r="B6" i="28"/>
  <c r="B5" i="28"/>
  <c r="B4" i="28"/>
  <c r="B3" i="28"/>
  <c r="B2" i="28"/>
  <c r="C25" i="28" l="1"/>
  <c r="L24" i="28"/>
  <c r="G24" i="28"/>
  <c r="K23" i="28"/>
  <c r="F23" i="28"/>
  <c r="E22" i="28"/>
  <c r="C21" i="28"/>
  <c r="L20" i="28"/>
  <c r="G20" i="28"/>
  <c r="K19" i="28"/>
  <c r="F19" i="28"/>
  <c r="E18" i="28"/>
  <c r="C17" i="28"/>
  <c r="L16" i="28"/>
  <c r="G16" i="28"/>
  <c r="K15" i="28"/>
  <c r="F15" i="28"/>
  <c r="E14" i="28"/>
  <c r="C13" i="28"/>
  <c r="L12" i="28"/>
  <c r="G12" i="28"/>
  <c r="K11" i="28"/>
  <c r="F11" i="28"/>
  <c r="E10" i="28"/>
  <c r="C9" i="28"/>
  <c r="L8" i="28"/>
  <c r="G8" i="28"/>
  <c r="K7" i="28"/>
  <c r="F7" i="28"/>
  <c r="E6" i="28"/>
  <c r="C5" i="28"/>
  <c r="L4" i="28"/>
  <c r="G4" i="28"/>
  <c r="K3" i="28"/>
  <c r="F3" i="28"/>
  <c r="E2" i="28"/>
  <c r="G25" i="28"/>
  <c r="K24" i="28"/>
  <c r="F24" i="28"/>
  <c r="E23" i="28"/>
  <c r="C22" i="28"/>
  <c r="L21" i="28"/>
  <c r="G21" i="28"/>
  <c r="K20" i="28"/>
  <c r="F20" i="28"/>
  <c r="E19" i="28"/>
  <c r="C18" i="28"/>
  <c r="L17" i="28"/>
  <c r="G17" i="28"/>
  <c r="K16" i="28"/>
  <c r="F16" i="28"/>
  <c r="E15" i="28"/>
  <c r="C14" i="28"/>
  <c r="L13" i="28"/>
  <c r="G13" i="28"/>
  <c r="K12" i="28"/>
  <c r="F12" i="28"/>
  <c r="E11" i="28"/>
  <c r="C10" i="28"/>
  <c r="L9" i="28"/>
  <c r="G9" i="28"/>
  <c r="K8" i="28"/>
  <c r="F8" i="28"/>
  <c r="E7" i="28"/>
  <c r="C6" i="28"/>
  <c r="L5" i="28"/>
  <c r="G5" i="28"/>
  <c r="K4" i="28"/>
  <c r="F4" i="28"/>
  <c r="E3" i="28"/>
  <c r="C2" i="28"/>
  <c r="L25" i="28"/>
  <c r="F25" i="28"/>
  <c r="E24" i="28"/>
  <c r="C23" i="28"/>
  <c r="L22" i="28"/>
  <c r="G22" i="28"/>
  <c r="K21" i="28"/>
  <c r="F21" i="28"/>
  <c r="E20" i="28"/>
  <c r="C19" i="28"/>
  <c r="L18" i="28"/>
  <c r="G18" i="28"/>
  <c r="K17" i="28"/>
  <c r="F17" i="28"/>
  <c r="E16" i="28"/>
  <c r="C15" i="28"/>
  <c r="L14" i="28"/>
  <c r="G14" i="28"/>
  <c r="K13" i="28"/>
  <c r="F13" i="28"/>
  <c r="E12" i="28"/>
  <c r="C11" i="28"/>
  <c r="L10" i="28"/>
  <c r="G10" i="28"/>
  <c r="K9" i="28"/>
  <c r="F9" i="28"/>
  <c r="E8" i="28"/>
  <c r="C7" i="28"/>
  <c r="L6" i="28"/>
  <c r="G6" i="28"/>
  <c r="K5" i="28"/>
  <c r="F5" i="28"/>
  <c r="E4" i="28"/>
  <c r="C3" i="28"/>
  <c r="L2" i="28"/>
  <c r="K25" i="28"/>
  <c r="E25" i="28"/>
  <c r="C24" i="28"/>
  <c r="L23" i="28"/>
  <c r="G23" i="28"/>
  <c r="K22" i="28"/>
  <c r="F22" i="28"/>
  <c r="E21" i="28"/>
  <c r="C20" i="28"/>
  <c r="L19" i="28"/>
  <c r="G19" i="28"/>
  <c r="K18" i="28"/>
  <c r="F18" i="28"/>
  <c r="E17" i="28"/>
  <c r="C16" i="28"/>
  <c r="L15" i="28"/>
  <c r="G15" i="28"/>
  <c r="K14" i="28"/>
  <c r="F14" i="28"/>
  <c r="E13" i="28"/>
  <c r="C12" i="28"/>
  <c r="L11" i="28"/>
  <c r="G11" i="28"/>
  <c r="K10" i="28"/>
  <c r="F10" i="28"/>
  <c r="E9" i="28"/>
  <c r="C8" i="28"/>
  <c r="L7" i="28"/>
  <c r="G7" i="28"/>
  <c r="K6" i="28"/>
  <c r="F6" i="28"/>
  <c r="E5" i="28"/>
  <c r="C4" i="28"/>
  <c r="L3" i="28"/>
  <c r="G3" i="28"/>
  <c r="K2" i="28"/>
  <c r="F2" i="28"/>
  <c r="I2" i="28" s="1"/>
  <c r="G2" i="28"/>
  <c r="E42" i="28"/>
  <c r="C41" i="28"/>
  <c r="G40" i="28"/>
  <c r="K39" i="28"/>
  <c r="F39" i="28"/>
  <c r="E38" i="28"/>
  <c r="C37" i="28"/>
  <c r="G36" i="28"/>
  <c r="K35" i="28"/>
  <c r="F35" i="28"/>
  <c r="E34" i="28"/>
  <c r="C33" i="28"/>
  <c r="G32" i="28"/>
  <c r="K31" i="28"/>
  <c r="F31" i="28"/>
  <c r="E30" i="28"/>
  <c r="C29" i="28"/>
  <c r="G28" i="28"/>
  <c r="K27" i="28"/>
  <c r="F27" i="28"/>
  <c r="E26" i="28"/>
  <c r="C42" i="28"/>
  <c r="G41" i="28"/>
  <c r="K40" i="28"/>
  <c r="F40" i="28"/>
  <c r="E39" i="28"/>
  <c r="C38" i="28"/>
  <c r="G42" i="28"/>
  <c r="K41" i="28"/>
  <c r="F41" i="28"/>
  <c r="E40" i="28"/>
  <c r="C39" i="28"/>
  <c r="G38" i="28"/>
  <c r="K37" i="28"/>
  <c r="F37" i="28"/>
  <c r="E36" i="28"/>
  <c r="C35" i="28"/>
  <c r="G34" i="28"/>
  <c r="K33" i="28"/>
  <c r="F33" i="28"/>
  <c r="E32" i="28"/>
  <c r="C31" i="28"/>
  <c r="G30" i="28"/>
  <c r="K29" i="28"/>
  <c r="F29" i="28"/>
  <c r="K42" i="28"/>
  <c r="F42" i="28"/>
  <c r="E41" i="28"/>
  <c r="C40" i="28"/>
  <c r="G39" i="28"/>
  <c r="K38" i="28"/>
  <c r="C36" i="28"/>
  <c r="C34" i="28"/>
  <c r="C32" i="28"/>
  <c r="C30" i="28"/>
  <c r="F28" i="28"/>
  <c r="F38" i="28"/>
  <c r="G37" i="28"/>
  <c r="K36" i="28"/>
  <c r="G35" i="28"/>
  <c r="K34" i="28"/>
  <c r="G33" i="28"/>
  <c r="K32" i="28"/>
  <c r="G31" i="28"/>
  <c r="K30" i="28"/>
  <c r="G29" i="28"/>
  <c r="K28" i="28"/>
  <c r="E28" i="28"/>
  <c r="G27" i="28"/>
  <c r="G26" i="28"/>
  <c r="E37" i="28"/>
  <c r="E35" i="28"/>
  <c r="E33" i="28"/>
  <c r="E31" i="28"/>
  <c r="E29" i="28"/>
  <c r="C28" i="28"/>
  <c r="E27" i="28"/>
  <c r="F26" i="28"/>
  <c r="F36" i="28"/>
  <c r="F34" i="28"/>
  <c r="F32" i="28"/>
  <c r="F30" i="28"/>
  <c r="C27" i="28"/>
  <c r="K26" i="28"/>
  <c r="C26" i="28"/>
  <c r="L40" i="28"/>
  <c r="L36" i="28"/>
  <c r="L32" i="28"/>
  <c r="L28" i="28"/>
  <c r="L41" i="28"/>
  <c r="L37" i="28"/>
  <c r="L42" i="28"/>
  <c r="L38" i="28"/>
  <c r="L34" i="28"/>
  <c r="L30" i="28"/>
  <c r="L39" i="28"/>
  <c r="L27" i="28"/>
  <c r="L26" i="28"/>
  <c r="L35" i="28"/>
  <c r="L33" i="28"/>
  <c r="L31" i="28"/>
  <c r="L29" i="28"/>
  <c r="C54" i="28"/>
  <c r="L53" i="28"/>
  <c r="G53" i="28"/>
  <c r="K52" i="28"/>
  <c r="F52" i="28"/>
  <c r="E51" i="28"/>
  <c r="C50" i="28"/>
  <c r="L49" i="28"/>
  <c r="G49" i="28"/>
  <c r="L54" i="28"/>
  <c r="F54" i="28"/>
  <c r="F53" i="28"/>
  <c r="C49" i="28"/>
  <c r="L48" i="28"/>
  <c r="G48" i="28"/>
  <c r="K47" i="28"/>
  <c r="F47" i="28"/>
  <c r="E46" i="28"/>
  <c r="C45" i="28"/>
  <c r="L44" i="28"/>
  <c r="G44" i="28"/>
  <c r="K43" i="28"/>
  <c r="F43" i="28"/>
  <c r="K54" i="28"/>
  <c r="E54" i="28"/>
  <c r="K53" i="28"/>
  <c r="E53" i="28"/>
  <c r="G52" i="28"/>
  <c r="G51" i="28"/>
  <c r="G50" i="28"/>
  <c r="K48" i="28"/>
  <c r="F48" i="28"/>
  <c r="E47" i="28"/>
  <c r="C46" i="28"/>
  <c r="L45" i="28"/>
  <c r="G45" i="28"/>
  <c r="K44" i="28"/>
  <c r="F44" i="28"/>
  <c r="E43" i="28"/>
  <c r="C53" i="28"/>
  <c r="L52" i="28"/>
  <c r="E52" i="28"/>
  <c r="L51" i="28"/>
  <c r="F51" i="28"/>
  <c r="L50" i="28"/>
  <c r="F50" i="28"/>
  <c r="F49" i="28"/>
  <c r="E48" i="28"/>
  <c r="C47" i="28"/>
  <c r="L46" i="28"/>
  <c r="G46" i="28"/>
  <c r="K45" i="28"/>
  <c r="F45" i="28"/>
  <c r="E44" i="28"/>
  <c r="C43" i="28"/>
  <c r="G54" i="28"/>
  <c r="C52" i="28"/>
  <c r="K51" i="28"/>
  <c r="C51" i="28"/>
  <c r="K50" i="28"/>
  <c r="E50" i="28"/>
  <c r="K49" i="28"/>
  <c r="E49" i="28"/>
  <c r="C48" i="28"/>
  <c r="L47" i="28"/>
  <c r="G47" i="28"/>
  <c r="K46" i="28"/>
  <c r="F46" i="28"/>
  <c r="E45" i="28"/>
  <c r="C44" i="28"/>
  <c r="L43" i="28"/>
  <c r="G43" i="28"/>
  <c r="L68" i="28"/>
  <c r="G68" i="28"/>
  <c r="K67" i="28"/>
  <c r="F67" i="28"/>
  <c r="E66" i="28"/>
  <c r="C65" i="28"/>
  <c r="L64" i="28"/>
  <c r="G64" i="28"/>
  <c r="K63" i="28"/>
  <c r="F63" i="28"/>
  <c r="E62" i="28"/>
  <c r="C61" i="28"/>
  <c r="L60" i="28"/>
  <c r="G60" i="28"/>
  <c r="K59" i="28"/>
  <c r="F59" i="28"/>
  <c r="E58" i="28"/>
  <c r="C57" i="28"/>
  <c r="L56" i="28"/>
  <c r="G56" i="28"/>
  <c r="K55" i="28"/>
  <c r="F55" i="28"/>
  <c r="K68" i="28"/>
  <c r="F68" i="28"/>
  <c r="E67" i="28"/>
  <c r="C66" i="28"/>
  <c r="L65" i="28"/>
  <c r="G65" i="28"/>
  <c r="K64" i="28"/>
  <c r="F64" i="28"/>
  <c r="E63" i="28"/>
  <c r="C62" i="28"/>
  <c r="L61" i="28"/>
  <c r="G61" i="28"/>
  <c r="K60" i="28"/>
  <c r="F60" i="28"/>
  <c r="E59" i="28"/>
  <c r="C58" i="28"/>
  <c r="L57" i="28"/>
  <c r="G57" i="28"/>
  <c r="K56" i="28"/>
  <c r="F56" i="28"/>
  <c r="E55" i="28"/>
  <c r="C68" i="28"/>
  <c r="L67" i="28"/>
  <c r="G67" i="28"/>
  <c r="K66" i="28"/>
  <c r="F66" i="28"/>
  <c r="E65" i="28"/>
  <c r="C64" i="28"/>
  <c r="L63" i="28"/>
  <c r="G63" i="28"/>
  <c r="K62" i="28"/>
  <c r="F62" i="28"/>
  <c r="E61" i="28"/>
  <c r="C60" i="28"/>
  <c r="L59" i="28"/>
  <c r="G59" i="28"/>
  <c r="K58" i="28"/>
  <c r="F58" i="28"/>
  <c r="G66" i="28"/>
  <c r="K61" i="28"/>
  <c r="G58" i="28"/>
  <c r="F57" i="28"/>
  <c r="C56" i="28"/>
  <c r="E68" i="28"/>
  <c r="C67" i="28"/>
  <c r="L62" i="28"/>
  <c r="F61" i="28"/>
  <c r="E60" i="28"/>
  <c r="C59" i="28"/>
  <c r="E57" i="28"/>
  <c r="G55" i="28"/>
  <c r="K65" i="28"/>
  <c r="G62" i="28"/>
  <c r="K57" i="28"/>
  <c r="C55" i="28"/>
  <c r="L66" i="28"/>
  <c r="F65" i="28"/>
  <c r="E64" i="28"/>
  <c r="C63" i="28"/>
  <c r="L58" i="28"/>
  <c r="E56" i="28"/>
  <c r="L55" i="28"/>
  <c r="E82" i="28"/>
  <c r="C81" i="28"/>
  <c r="L80" i="28"/>
  <c r="G80" i="28"/>
  <c r="K79" i="28"/>
  <c r="F79" i="28"/>
  <c r="E78" i="28"/>
  <c r="C77" i="28"/>
  <c r="L76" i="28"/>
  <c r="G76" i="28"/>
  <c r="K75" i="28"/>
  <c r="F75" i="28"/>
  <c r="E74" i="28"/>
  <c r="C73" i="28"/>
  <c r="L72" i="28"/>
  <c r="G72" i="28"/>
  <c r="K71" i="28"/>
  <c r="F71" i="28"/>
  <c r="E70" i="28"/>
  <c r="C69" i="28"/>
  <c r="C82" i="28"/>
  <c r="L81" i="28"/>
  <c r="G81" i="28"/>
  <c r="K80" i="28"/>
  <c r="F80" i="28"/>
  <c r="E79" i="28"/>
  <c r="C78" i="28"/>
  <c r="L77" i="28"/>
  <c r="G77" i="28"/>
  <c r="K76" i="28"/>
  <c r="F76" i="28"/>
  <c r="E75" i="28"/>
  <c r="C74" i="28"/>
  <c r="L73" i="28"/>
  <c r="G73" i="28"/>
  <c r="K72" i="28"/>
  <c r="F72" i="28"/>
  <c r="E71" i="28"/>
  <c r="C70" i="28"/>
  <c r="L69" i="28"/>
  <c r="G69" i="28"/>
  <c r="L82" i="28"/>
  <c r="G82" i="28"/>
  <c r="K81" i="28"/>
  <c r="F81" i="28"/>
  <c r="K82" i="28"/>
  <c r="F82" i="28"/>
  <c r="E81" i="28"/>
  <c r="C80" i="28"/>
  <c r="L79" i="28"/>
  <c r="G79" i="28"/>
  <c r="K78" i="28"/>
  <c r="F78" i="28"/>
  <c r="E77" i="28"/>
  <c r="C76" i="28"/>
  <c r="L75" i="28"/>
  <c r="G75" i="28"/>
  <c r="K74" i="28"/>
  <c r="F74" i="28"/>
  <c r="E73" i="28"/>
  <c r="C72" i="28"/>
  <c r="L71" i="28"/>
  <c r="G71" i="28"/>
  <c r="K70" i="28"/>
  <c r="F70" i="28"/>
  <c r="E69" i="28"/>
  <c r="K77" i="28"/>
  <c r="G74" i="28"/>
  <c r="K69" i="28"/>
  <c r="L78" i="28"/>
  <c r="F77" i="28"/>
  <c r="E76" i="28"/>
  <c r="C75" i="28"/>
  <c r="L70" i="28"/>
  <c r="F69" i="28"/>
  <c r="G78" i="28"/>
  <c r="K73" i="28"/>
  <c r="G70" i="28"/>
  <c r="E80" i="28"/>
  <c r="C79" i="28"/>
  <c r="L74" i="28"/>
  <c r="F73" i="28"/>
  <c r="E72" i="28"/>
  <c r="C71" i="28"/>
  <c r="I78" i="28" l="1"/>
  <c r="I70" i="28"/>
  <c r="I45" i="28"/>
  <c r="I47" i="28"/>
  <c r="M5" i="28"/>
  <c r="M13" i="28"/>
  <c r="M21" i="28"/>
  <c r="M8" i="28"/>
  <c r="I52" i="28"/>
  <c r="I42" i="28"/>
  <c r="M16" i="28"/>
  <c r="I37" i="28"/>
  <c r="M24" i="28"/>
  <c r="M9" i="28"/>
  <c r="M17" i="28"/>
  <c r="M6" i="28"/>
  <c r="M22" i="28"/>
  <c r="I71" i="28"/>
  <c r="I79" i="28"/>
  <c r="I62" i="28"/>
  <c r="I56" i="28"/>
  <c r="I64" i="28"/>
  <c r="M4" i="28"/>
  <c r="I75" i="28"/>
  <c r="I58" i="28"/>
  <c r="I60" i="28"/>
  <c r="I68" i="28"/>
  <c r="I53" i="28"/>
  <c r="I26" i="28"/>
  <c r="I66" i="28"/>
  <c r="M14" i="28"/>
  <c r="M18" i="28"/>
  <c r="I41" i="28"/>
  <c r="M2" i="28"/>
  <c r="M10" i="28"/>
  <c r="I57" i="28"/>
  <c r="I30" i="28"/>
  <c r="I35" i="28"/>
  <c r="I69" i="28"/>
  <c r="I32" i="28"/>
  <c r="I38" i="28"/>
  <c r="I29" i="28"/>
  <c r="I59" i="28"/>
  <c r="I44" i="28"/>
  <c r="I34" i="28"/>
  <c r="I28" i="28"/>
  <c r="I27" i="28"/>
  <c r="I67" i="28"/>
  <c r="I77" i="28"/>
  <c r="I74" i="28"/>
  <c r="I82" i="28"/>
  <c r="I49" i="28"/>
  <c r="I43" i="28"/>
  <c r="I54" i="28"/>
  <c r="I39" i="28"/>
  <c r="I73" i="28"/>
  <c r="I55" i="28"/>
  <c r="I63" i="28"/>
  <c r="I50" i="28"/>
  <c r="I33" i="28"/>
  <c r="I51" i="28"/>
  <c r="I46" i="28"/>
  <c r="I48" i="28"/>
  <c r="I76" i="28"/>
  <c r="I65" i="28"/>
  <c r="I72" i="28"/>
  <c r="I80" i="28"/>
  <c r="I81" i="28"/>
  <c r="I61" i="28"/>
  <c r="I31" i="28"/>
  <c r="M76" i="28"/>
  <c r="M81" i="28"/>
  <c r="M73" i="28"/>
  <c r="M72" i="28"/>
  <c r="M80" i="28"/>
  <c r="M74" i="28"/>
  <c r="M82" i="28"/>
  <c r="M25" i="28"/>
  <c r="I36" i="28"/>
  <c r="M12" i="28"/>
  <c r="M20" i="28"/>
  <c r="I40" i="28"/>
  <c r="M57" i="28"/>
  <c r="M65" i="28"/>
  <c r="M61" i="28"/>
  <c r="M56" i="28"/>
  <c r="M64" i="28"/>
  <c r="M60" i="28"/>
  <c r="M68" i="28"/>
  <c r="M53" i="28"/>
  <c r="M50" i="28"/>
  <c r="M51" i="28"/>
  <c r="H70" i="28"/>
  <c r="M45" i="28"/>
  <c r="M49" i="28"/>
  <c r="M54" i="28"/>
  <c r="H76" i="28"/>
  <c r="H59" i="28"/>
  <c r="H67" i="28"/>
  <c r="H61" i="28"/>
  <c r="H60" i="28"/>
  <c r="H68" i="28"/>
  <c r="H47" i="28"/>
  <c r="H50" i="28"/>
  <c r="M43" i="28"/>
  <c r="M26" i="28"/>
  <c r="H31" i="28"/>
  <c r="H35" i="28"/>
  <c r="M29" i="28"/>
  <c r="H42" i="28"/>
  <c r="M40" i="28"/>
  <c r="H36" i="28"/>
  <c r="M39" i="28"/>
  <c r="H2" i="28"/>
  <c r="M7" i="28"/>
  <c r="M15" i="28"/>
  <c r="M23" i="28"/>
  <c r="M69" i="28"/>
  <c r="H75" i="28"/>
  <c r="H69" i="28"/>
  <c r="H77" i="28"/>
  <c r="M71" i="28"/>
  <c r="M79" i="28"/>
  <c r="H55" i="28"/>
  <c r="H66" i="28"/>
  <c r="M62" i="28"/>
  <c r="M55" i="28"/>
  <c r="M63" i="28"/>
  <c r="M44" i="28"/>
  <c r="H51" i="28"/>
  <c r="H44" i="28"/>
  <c r="H49" i="28"/>
  <c r="M28" i="28"/>
  <c r="M32" i="28"/>
  <c r="M36" i="28"/>
  <c r="M38" i="28"/>
  <c r="H30" i="28"/>
  <c r="M33" i="28"/>
  <c r="H41" i="28"/>
  <c r="M27" i="28"/>
  <c r="H40" i="28"/>
  <c r="H7" i="28"/>
  <c r="I10" i="28"/>
  <c r="H15" i="28"/>
  <c r="I18" i="28"/>
  <c r="H23" i="28"/>
  <c r="I5" i="28"/>
  <c r="H10" i="28"/>
  <c r="I13" i="28"/>
  <c r="H18" i="28"/>
  <c r="I21" i="28"/>
  <c r="H5" i="28"/>
  <c r="I8" i="28"/>
  <c r="H13" i="28"/>
  <c r="I16" i="28"/>
  <c r="H21" i="28"/>
  <c r="I24" i="28"/>
  <c r="I3" i="28"/>
  <c r="H8" i="28"/>
  <c r="I11" i="28"/>
  <c r="H16" i="28"/>
  <c r="I19" i="28"/>
  <c r="H24" i="28"/>
  <c r="M70" i="28"/>
  <c r="M78" i="28"/>
  <c r="H72" i="28"/>
  <c r="H80" i="28"/>
  <c r="H63" i="28"/>
  <c r="H57" i="28"/>
  <c r="H65" i="28"/>
  <c r="H56" i="28"/>
  <c r="H64" i="28"/>
  <c r="H43" i="28"/>
  <c r="H54" i="28"/>
  <c r="H45" i="28"/>
  <c r="H52" i="28"/>
  <c r="M47" i="28"/>
  <c r="M52" i="28"/>
  <c r="H26" i="28"/>
  <c r="H29" i="28"/>
  <c r="H33" i="28"/>
  <c r="H37" i="28"/>
  <c r="H39" i="28"/>
  <c r="M42" i="28"/>
  <c r="H34" i="28"/>
  <c r="M37" i="28"/>
  <c r="H28" i="28"/>
  <c r="M31" i="28"/>
  <c r="M3" i="28"/>
  <c r="M11" i="28"/>
  <c r="M19" i="28"/>
  <c r="H78" i="28"/>
  <c r="H74" i="28"/>
  <c r="M77" i="28"/>
  <c r="H71" i="28"/>
  <c r="H79" i="28"/>
  <c r="H82" i="28"/>
  <c r="H73" i="28"/>
  <c r="H81" i="28"/>
  <c r="M75" i="28"/>
  <c r="H62" i="28"/>
  <c r="H58" i="28"/>
  <c r="M58" i="28"/>
  <c r="M66" i="28"/>
  <c r="M59" i="28"/>
  <c r="M67" i="28"/>
  <c r="M46" i="28"/>
  <c r="H46" i="28"/>
  <c r="M48" i="28"/>
  <c r="H48" i="28"/>
  <c r="H53" i="28"/>
  <c r="H27" i="28"/>
  <c r="M30" i="28"/>
  <c r="M34" i="28"/>
  <c r="H38" i="28"/>
  <c r="M41" i="28"/>
  <c r="H32" i="28"/>
  <c r="M35" i="28"/>
  <c r="H3" i="28"/>
  <c r="I6" i="28"/>
  <c r="H11" i="28"/>
  <c r="I14" i="28"/>
  <c r="H19" i="28"/>
  <c r="I22" i="28"/>
  <c r="H6" i="28"/>
  <c r="I9" i="28"/>
  <c r="H14" i="28"/>
  <c r="I17" i="28"/>
  <c r="H22" i="28"/>
  <c r="I25" i="28"/>
  <c r="I4" i="28"/>
  <c r="H9" i="28"/>
  <c r="I12" i="28"/>
  <c r="H17" i="28"/>
  <c r="I20" i="28"/>
  <c r="H25" i="28"/>
  <c r="H4" i="28"/>
  <c r="I7" i="28"/>
  <c r="H12" i="28"/>
  <c r="I15" i="28"/>
  <c r="H20" i="28"/>
  <c r="I23" i="28"/>
  <c r="N22" i="28" l="1"/>
  <c r="N5" i="28"/>
  <c r="N21" i="28"/>
  <c r="N16" i="28"/>
  <c r="N7" i="28"/>
  <c r="N23" i="28"/>
  <c r="N10" i="28"/>
  <c r="N9" i="28"/>
  <c r="N4" i="28"/>
  <c r="N20" i="28"/>
  <c r="N11" i="28"/>
  <c r="N25" i="28"/>
  <c r="N14" i="28"/>
  <c r="N66" i="28"/>
  <c r="N62" i="28"/>
  <c r="N58" i="28"/>
  <c r="N67" i="28"/>
  <c r="N63" i="28"/>
  <c r="N59" i="28"/>
  <c r="N55" i="28"/>
  <c r="N65" i="28"/>
  <c r="N61" i="28"/>
  <c r="N57" i="28"/>
  <c r="N64" i="28"/>
  <c r="N68" i="28"/>
  <c r="N60" i="28"/>
  <c r="N56" i="28"/>
  <c r="N13" i="28"/>
  <c r="N8" i="28"/>
  <c r="N24" i="28"/>
  <c r="N15" i="28"/>
  <c r="N2" i="28"/>
  <c r="N18" i="28"/>
  <c r="N82" i="28"/>
  <c r="N78" i="28"/>
  <c r="N74" i="28"/>
  <c r="N70" i="28"/>
  <c r="N79" i="28"/>
  <c r="N75" i="28"/>
  <c r="N71" i="28"/>
  <c r="N80" i="28"/>
  <c r="N81" i="28"/>
  <c r="N77" i="28"/>
  <c r="N73" i="28"/>
  <c r="N69" i="28"/>
  <c r="N72" i="28"/>
  <c r="N76" i="28"/>
  <c r="N42" i="28"/>
  <c r="N38" i="28"/>
  <c r="N34" i="28"/>
  <c r="N30" i="28"/>
  <c r="N26" i="28"/>
  <c r="N39" i="28"/>
  <c r="N40" i="28"/>
  <c r="N36" i="28"/>
  <c r="N32" i="28"/>
  <c r="N28" i="28"/>
  <c r="N41" i="28"/>
  <c r="N27" i="28"/>
  <c r="N35" i="28"/>
  <c r="N33" i="28"/>
  <c r="N31" i="28"/>
  <c r="N29" i="28"/>
  <c r="N37" i="28"/>
  <c r="N17" i="28"/>
  <c r="N12" i="28"/>
  <c r="N3" i="28"/>
  <c r="N19" i="28"/>
  <c r="N6" i="28"/>
  <c r="N54" i="28"/>
  <c r="N51" i="28"/>
  <c r="N52" i="28"/>
  <c r="N46" i="28"/>
  <c r="N50" i="28"/>
  <c r="N49" i="28"/>
  <c r="N47" i="28"/>
  <c r="N43" i="28"/>
  <c r="N48" i="28"/>
  <c r="N44" i="28"/>
  <c r="N53" i="28"/>
  <c r="N45" i="28"/>
</calcChain>
</file>

<file path=xl/sharedStrings.xml><?xml version="1.0" encoding="utf-8"?>
<sst xmlns="http://schemas.openxmlformats.org/spreadsheetml/2006/main" count="305" uniqueCount="157">
  <si>
    <t>Oportunidad de Mejora</t>
  </si>
  <si>
    <t>Deficiencia de Control
(Diseño o Ejecución)</t>
  </si>
  <si>
    <t>Deficiencia de Control Mayor
(Diseño y Ejecución)</t>
  </si>
  <si>
    <t>Ambiente de control</t>
  </si>
  <si>
    <t>Componente</t>
  </si>
  <si>
    <t>Lineamiento</t>
  </si>
  <si>
    <t>Presente</t>
  </si>
  <si>
    <t>ID</t>
  </si>
  <si>
    <t>Evaluación</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</si>
  <si>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</si>
  <si>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</si>
  <si>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</si>
  <si>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</si>
  <si>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</si>
  <si>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</si>
  <si>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</si>
  <si>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</si>
  <si>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Si</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</si>
  <si>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</si>
  <si>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</si>
  <si>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</si>
  <si>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</si>
  <si>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</si>
  <si>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Evaluación de riesgos</t>
  </si>
  <si>
    <t>Actividades de control</t>
  </si>
  <si>
    <t>Información y comunicación</t>
  </si>
  <si>
    <t xml:space="preserve">Monitoreo </t>
  </si>
  <si>
    <t xml:space="preserve">
Lineamiento </t>
  </si>
  <si>
    <t xml:space="preserve">Pregunta </t>
  </si>
  <si>
    <t xml:space="preserve">Componente </t>
  </si>
  <si>
    <t>Dimensión o política del mipg asociada al requerimiento</t>
  </si>
  <si>
    <t>Puntaje</t>
  </si>
  <si>
    <t>Orden</t>
  </si>
  <si>
    <t xml:space="preserve">Descripción del lineamiento </t>
  </si>
  <si>
    <t xml:space="preserve">Funcionando </t>
  </si>
  <si>
    <t>Nivel de cumplimiento - aspectos particulares por componente</t>
  </si>
  <si>
    <t>1.1</t>
  </si>
  <si>
    <t>Ambiente de Control</t>
  </si>
  <si>
    <t>La entidad demuestra el compromiso con la integridad (valores) y principios del servicio público</t>
  </si>
  <si>
    <t>Cuando en el análisis de los requerimientos en los diferenes componentes del MECI se cuente con aspectos evaluados en nivel 2 (presente) y 3 (funcionando).</t>
  </si>
  <si>
    <t>1.2</t>
  </si>
  <si>
    <t>Cuando en el análisis de los requerimientos en los diferenes componentes del MECI se cuente con aspectos evaluados en nivel 2 (presente) y 2 (funcionando); 3 (presente) y 1 (funcionando); 3 (presente) y 2 (funcionando).</t>
  </si>
  <si>
    <t>Deficiencia de control mayor</t>
  </si>
  <si>
    <t>1.3</t>
  </si>
  <si>
    <t>Cuando en el análisis de los requerimientos en los diferenes componentes del MECI se cuente con aspectos evaluados en nivel 1 (presente) y 1 (funcionando); 2 (presente) y 1 (funcionando).</t>
  </si>
  <si>
    <t>1.4</t>
  </si>
  <si>
    <t>1.5</t>
  </si>
  <si>
    <t>2.1</t>
  </si>
  <si>
    <t xml:space="preserve">Aplicación de mecanismos para ejercer una adecuada supervisión del Sistema de Control Interno </t>
  </si>
  <si>
    <t>2.2</t>
  </si>
  <si>
    <t>2.3</t>
  </si>
  <si>
    <t>3.1</t>
  </si>
  <si>
    <t>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</si>
  <si>
    <t>3.3</t>
  </si>
  <si>
    <t>3.2</t>
  </si>
  <si>
    <t>4.1</t>
  </si>
  <si>
    <t>Compromiso con la competencia de todo el personal, por lo que la gestión del talento humano tiene un carácter estratégico con el despliegue de actividades clave para todo el ciclo de vida del servidor público –ingreso, permanencia y retiro.</t>
  </si>
  <si>
    <t>4.2</t>
  </si>
  <si>
    <t>4.3</t>
  </si>
  <si>
    <t>4.4</t>
  </si>
  <si>
    <t>4.5</t>
  </si>
  <si>
    <t>4.6</t>
  </si>
  <si>
    <t>4.7</t>
  </si>
  <si>
    <t>5.1</t>
  </si>
  <si>
    <t>La entidad establece líneas de reporte dentro de la entidad para evaluar el funcionamiento del Sistema de Control Interno.</t>
  </si>
  <si>
    <t>5.2</t>
  </si>
  <si>
    <t>5.3</t>
  </si>
  <si>
    <t>5.4</t>
  </si>
  <si>
    <t>5.5</t>
  </si>
  <si>
    <t>5.6</t>
  </si>
  <si>
    <t>6.1</t>
  </si>
  <si>
    <t xml:space="preserve">Definición de objetivos con suficiente claridad para identificar y evaluar los riesgos relacionados: i)Estratégicos; ii)Operativos; iii)Legales y Presupuestales; iv)De Información Financiera y no Financiera.
</t>
  </si>
  <si>
    <t>6.2</t>
  </si>
  <si>
    <t>6.3</t>
  </si>
  <si>
    <t>7.1</t>
  </si>
  <si>
    <t xml:space="preserve">Identificación y análisis de riesgos (Analiza factores internos y externos; Implica a los niveles apropiados de la dirección; Determina cómo responder a los riesgos; Determina la importancia de los riesgos). </t>
  </si>
  <si>
    <t>7.2</t>
  </si>
  <si>
    <t>7.3</t>
  </si>
  <si>
    <t>7.4</t>
  </si>
  <si>
    <t>7.5</t>
  </si>
  <si>
    <t>8.1</t>
  </si>
  <si>
    <t xml:space="preserve">Evaluación del riesgo de fraude o corrupción. 
Cumplimiento artículo 73 de la Ley 1474 de 2011, relacionado con la prevención de los riesgos de corrupción.
</t>
  </si>
  <si>
    <t>8.2</t>
  </si>
  <si>
    <t>8.3</t>
  </si>
  <si>
    <t>8.4</t>
  </si>
  <si>
    <t>9.1</t>
  </si>
  <si>
    <t xml:space="preserve">Identificación y análisis de cambios significativos </t>
  </si>
  <si>
    <t>9.2</t>
  </si>
  <si>
    <t>9.3</t>
  </si>
  <si>
    <t>9.4</t>
  </si>
  <si>
    <t>9.5</t>
  </si>
  <si>
    <t>10.1</t>
  </si>
  <si>
    <t>Diseño y desarrollo de actividades de control (Integra el desarrollo de controles con la evaluación de riesgos; tiene en cuenta a qué nivel se aplican las actividades; facilita la segregación de funciones).</t>
  </si>
  <si>
    <t>10.2</t>
  </si>
  <si>
    <t>10.3</t>
  </si>
  <si>
    <t>11.1</t>
  </si>
  <si>
    <t>Seleccionar y Desarrolla controles generales sobre TI para apoyar la consecución de los objetivos .</t>
  </si>
  <si>
    <t>11.2</t>
  </si>
  <si>
    <t>11.3</t>
  </si>
  <si>
    <t>11.4</t>
  </si>
  <si>
    <t>12.1</t>
  </si>
  <si>
    <t>Despliegue de políticas y procedimientos (Establece responsabilidades sobre la ejecución de las políticas y procedimientos; Adopta medidas correctivas; Revisa las políticas y procedimientos).</t>
  </si>
  <si>
    <t>12.2</t>
  </si>
  <si>
    <t>12.3</t>
  </si>
  <si>
    <t>12.4</t>
  </si>
  <si>
    <t>12.5</t>
  </si>
  <si>
    <t>13.1</t>
  </si>
  <si>
    <t>Info y Comunicación</t>
  </si>
  <si>
    <t>Utilización de información relevante (Identifica requisitos de información; Capta fuentes de datos internas y externas; Procesa datos relevantes y los transforma en información).</t>
  </si>
  <si>
    <t>13.2</t>
  </si>
  <si>
    <t>13.3</t>
  </si>
  <si>
    <t>13.4</t>
  </si>
  <si>
    <t>14.1</t>
  </si>
  <si>
    <t>Comunicación Interna (Se comunica con el Comité Institucional de Coordinación de Control Interno o su equivalente; Facilita líneas de comunicación en todos los niveles; Selecciona el método de comunicación pertinente).</t>
  </si>
  <si>
    <t>14.2</t>
  </si>
  <si>
    <t>14.3</t>
  </si>
  <si>
    <t>14.4</t>
  </si>
  <si>
    <t>15.1</t>
  </si>
  <si>
    <t>Comunicación con el exterior (Se comunica con los grupos de valor y con terceros externos interesados; Facilita líneas de comunicación).</t>
  </si>
  <si>
    <t>15.2</t>
  </si>
  <si>
    <t>15.3</t>
  </si>
  <si>
    <t>15.4</t>
  </si>
  <si>
    <t>15.5</t>
  </si>
  <si>
    <t>15.6</t>
  </si>
  <si>
    <t>16.1</t>
  </si>
  <si>
    <t>Monitoreo - Supervisión</t>
  </si>
  <si>
    <t>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t>
  </si>
  <si>
    <t>16.2</t>
  </si>
  <si>
    <t>16.3</t>
  </si>
  <si>
    <t>16.4</t>
  </si>
  <si>
    <t>16.5</t>
  </si>
  <si>
    <t xml:space="preserve">17.1 </t>
  </si>
  <si>
    <t>Evaluación y comunicación de deficiencias oportunamente (Evalúa los resultados, Comunica las deficiencias y Monitorea las medidas correctivas).</t>
  </si>
  <si>
    <t xml:space="preserve">17.2 </t>
  </si>
  <si>
    <t xml:space="preserve">17.3 </t>
  </si>
  <si>
    <t xml:space="preserve">17.4 </t>
  </si>
  <si>
    <t xml:space="preserve">17.5 </t>
  </si>
  <si>
    <t xml:space="preserve">17.6 </t>
  </si>
  <si>
    <t xml:space="preserve">17.7 </t>
  </si>
  <si>
    <t xml:space="preserve">17.8 </t>
  </si>
  <si>
    <t xml:space="preserve">17.9 </t>
  </si>
  <si>
    <t xml:space="preserve">UNIVERSIDAD INDUSTRIAL DE SANTANDER </t>
  </si>
  <si>
    <r>
      <rPr>
        <b/>
        <u/>
        <sz val="20"/>
        <color theme="0"/>
        <rFont val="Arial"/>
        <family val="2"/>
      </rPr>
      <t xml:space="preserve"> Estado actual:</t>
    </r>
    <r>
      <rPr>
        <b/>
        <sz val="20"/>
        <color theme="0"/>
        <rFont val="Arial"/>
        <family val="2"/>
      </rPr>
      <t xml:space="preserve"> Explicacion de las Debilidades y/o Fortalezas</t>
    </r>
  </si>
  <si>
    <t>Efectivamente el sistema de control interno adoptado por la universidad cumple con los objetivos evaluados, atendiendo lo indicado en el Decreto 648 de 2017 expedido por el Departamento Administrativo de la Función Pública, específicamente en: artículo 2.2.21.3.1: “Sistema Institucional de Control Interno. El Sistema Institucional de Control Interno estará integrado por el esquema de controles de la organización, la gestión de riesgos, la administración de la información y de los recursos y por el conjunto de planes, métodos, principios, normas, procedimientos, y mecanismos de verificación y evaluación adoptados por la entidad, dentro de las políticas trazadas por la dirección y en atención a las metas, resultados u objetivos de la entidad”.</t>
  </si>
  <si>
    <t xml:space="preserve">Actualmente la Universidad cuenta con un Manual de Gestión Integrado en donde se tienen definidas las responsabilidades y niveles de autoridad frente al sistema de gestión de calidad. Adicionalmente en el Manual de Administración de Riesgos se cuenta con la definición de roles y responsabilidades de las líneas de defensa frente al manejo de riesgos.
Otro aspecto relevante es la definición de funciones según la estructura organizacional, que permite identificar y tener claridad sobre la toma de decisiones frente al control y otros aspectos relevantes de la Institución.
Dentro del plan de acción se contempló la revisión y actualización de la matriz de roles, responsabilidades y autoridades frente a la definición del esquema de líneas de defensa establecido en el MIPG. </t>
  </si>
  <si>
    <t xml:space="preserve">La Universidad Industrial de Santander ha realizado un análisis de conveniencia frente a la implementación del Modelo Integrado de Planeación y Gestión-MIPG y aunque no es aplicable en su integridad ha sido adaptado a la dinámica institucional y se ha identificado como una herramienta de gestión valiosa para el mejoramiento continuo. 
Actualmente los cinco componentes del Modelo Estándar de Control Interno MECI se encuentran operando de manera integrada junto con el Plan de Desarrollo Institucional (PDI), Proyecto Institucional (PI), Plan de Mejoramiento Acreditación Institucional, Sistemas de Gestión, MIPG, Plan Rectoral y otros objetivos trazados por la Alta Dirección en atención a la función misional. </t>
  </si>
  <si>
    <t>La universidad continúa trabajando en la actualización de la metodología de administración de riesgos a través de un equipo de trabajo conformado por Planeación, la Vicerrectoría Administrativa y la Dirección de Control Interno y Evaluación de Gestión. Para el año 2021 se identificó que en el mes de diciembre de 2020 el DAFP actualizó la guía de riesgos a versión 5 e igualmente dicha entidad publicó una herramienta para la gestión de riesgos.  Estos documentos se han revisado en reuniones del equipo MIPG y se ha establecido un plan para su inclusión en el Manual y herramienta de gestión de riesgos de la Universidad. 
El Manual de Administración de riesgos se actualizó conforme a la guía de riesgos del DAFP versión 4, sin embargo, debido a la nueva versión de la guía del DAFP que surgió en el mes de diciembre de 2020 es necesario hacer una nueva revisión y actualización y remitirlo para su aprobación al Comité de Control Interno.</t>
  </si>
  <si>
    <t xml:space="preserve">El componente de ambiente de control tuvo un gran avance en el primer semestre del año 2021 teniendo en cuenta que la División de Gestión del Talento Humano continúa avanzando en el de trabajo de elaboración e implementación del Código de Integridad UIS en este periodo se presentó propuesta del documento al Comité Institucional de Gestión y Desempeño, como resultado quedo el compromiso de socializar el documento con algunos actores de interés y durante el mes de mayo de 2021 se recibieron comentarios que fueron integrados al documento. La siguiente fase de esta acción, según la sesión del comité será la presentación a las instancias de dirección de la universidad para su aprobación y publicación en acto administrativo. Para terminar, se adelantará la estrategia de divulgación a la comunidad UIS. 
Para el año 2021 se actualizó el mapa de riesgos de corrupción en cuanto al planteamiento de acciones conducentes a mitigar la materialización de los riesgos identificados. 
Adicionalmente la División de Gestión del Talento Humano construyo el Plan Estratégico de Talento Humano 2021 - 2024 el cual contiene varios planes tácticos y políticas como lo son: Plan de previsión de recursos humanos, Plan de vacantes, Plan de bienestar y estímulos, Plan de institucional de capacitación, Plan de Seguridad y Salud en el Trabajo, Política de integridad enmarcados bajo los lineamientos de MIPG. 
También revisó y plantearon los roles ante las líneas de defensa para la institución, este documento fue revisado y aprobado en el Comité Institucional de Gestión y Desempeño. 
</t>
  </si>
  <si>
    <t>El equipo técnico de MIPG revisó en varias reuniones  la guía de riesgos del DAFP versión 5 y se encuentra trabajando en una nueva versión del Manual y herramienta de gestión de riesgos de la Universidad.
A la fecha se cuenta con el borrador del Manual y la herramienta para realizar una prueba piloto.
Periódicamente desde la Dirección de Control Interno y Evolución de gestión se establece contacto con los procesos y se realiza seguimiento con el fin de verificar el cumplimiento de los controles y avance respecto a las a las acciones planteadas en los diferentes mapas y que contribuyen en la mitigación de los riesgos identificados .
Es importante precisar que cada líder de Unidad es responsable de hacer seguimiento y garantizar el avance de las acciones formuladas. 
El seguimiento a los mapas de riesgos en publicado en la página web en el link. https://www.uis.edu.co/webUIS/es/transparenciaAccesoaInformacionPublica/planeacion/planAnticorrupcionAteCiudadano.html</t>
  </si>
  <si>
    <t xml:space="preserve">La Universidad tiene establecidos controles en los mapas de riesgos que contribuyen a mitigar la materialización de eventualidades que puedan afectar el cumplimiento de los objetivos de los procesos. También se tiene la identificación de controles en la documentación utilizada para el desarrollo de las actividades, esta información es revisada y actualizada por los líderes de cada proceso y los funcionarios responsables de ejecutar las tareas.
Dentro del plan de acción se tienen establecidas actividades encaminadas al mejoramiento de la herramienta mapa de riesgos, en donde se establece el fortalecimiento a la estructura de los controles identificados para la mitigación de riesgos. </t>
  </si>
  <si>
    <t>Una de las fortalezas que se destacan en la Institución es el cumplimiento de lo establecido en el decreto 648 de 2017, expedido por el Departamento Administrativo de la Función Pública, en su artículo 2.2.21.1.6- Funciones del Comité Institucional de Coordinación de Control Interno, literal b, ya que para cada año se formula el Programa Anual de Auditorías Internas, el cual contiene todas las actividades a realizar en la vigencia, dicho documento para el año 2021 fue aprobado mediante el Acta 01 del mes de febrero del Comité Institucional de Coordinación de Control Interno, que preside el señor rector.
El Programa Anual de Auditoría es una herramienta que permite evaluar la gestión institucional, con el fin de garantizar la aplicación de acciones de mejoramiento, preventivas o correctivas que contribuyan a la mejora continua y al cumplimiento de los objetivos de la Universidad, incluye los siguientes aspectos: programación de las auditorías internas de gestión (ejes misional, gestión, financiero, infraestructura y sistemas) y del Sistema de Gestión Integrado a realizarse en la vigencia, seguido por la presentación de informes, seguimientos internos y derivados de los entes de control externo, para finalizar con otras actividades desarrolladas desde esta dirección</t>
  </si>
  <si>
    <t>julio - Diciembre 2021</t>
  </si>
  <si>
    <r>
      <t>El componente de</t>
    </r>
    <r>
      <rPr>
        <b/>
        <sz val="12"/>
        <rFont val="Arial"/>
        <family val="2"/>
      </rPr>
      <t xml:space="preserve"> Ambiente de Contro</t>
    </r>
    <r>
      <rPr>
        <sz val="12"/>
        <rFont val="Arial"/>
        <family val="2"/>
      </rPr>
      <t xml:space="preserve">l tiene varias actividades relacionadas con el fortalecimiento del capital humano de la institución razón por la cual se avanza en la ejecución de las mismas, se destaca que para el segundo semestre de 2021, desde el subproceso de Asuntos Pensionales se adelantaron acciones relacionadas con el plan de retiro principalmente en lo referente a: Charla informativa "Regímenes Pensionales", Realización de asesorías jurídicas a pre pensionados y pensionados, ejecución del Programa de pre pensionados "Compartiendo saberes para continuar el camino de la vida". 
Otro de los aspectos a destacar en este componente es la ejecución de capacitaciones de gran acogida por los funcionarios, enfocadas en los siguientes temas: Competencias administrativas, Habilidades para la Gestión de la Administración Pública, entre otros que contribuyen a la apropiación de conocimientos y del quehacer diario en la institución. 
Se destaca el avance que se tiene en cuanto a la actualización de la metodología de administración de riesgos, evidenciándose la actualización del manual y de la herramienta que consolida los riesgos identificados por proceso. Se espera en el año 2022 tener la aprobación de las modificaciones realizadas e iniciar con la socialización a líderes y facilitadores de proceso. 
</t>
    </r>
  </si>
  <si>
    <t xml:space="preserve">Una de las fortalezas de la Universidad es el despliegue de políticas a las cuales se les da cumplimiento según la normativa interna y adicionalmente tiene consolidado un sistema de gestión de calidad que cuenta con procedimientos y otros documentos que contribuyen en la gestión del conocimiento y planteamiento de acciones de mejora o correctivas conducentes a fortalecer las actividades desarrolladas en cada proceso. 
Adicionalmente cada proceso ha identificado los posibles riesgos que pueden afectar el cumplimiento de sus objetivos y según el despliegue de la metodología de riesgos a establecido controles que contribuyen a mitigar la materialización de los mismos. 
También se tienen identificados controles en la documentación utilizada para el desarrollo de las actividades, esta información es revisada y actualizada por los líderes de cada proceso y los funcionarios responsables de ejecutar las tareas.
Para continuar avanzando en este componente se sigue trabajando en la actualización de la metodología de administración de riesgos con base en la versión 5 de la guía de riesgos emitida por el DAFP en el mes de diciembre de 2020
</t>
  </si>
  <si>
    <t xml:space="preserve">La Universidad cuenta con procedimientos documentados y publicados, herramientas y desarrollo de sistemas de información propios que permiten tener información que satisface la necesidad de la gestión administrativa y procurar que la información y la comunicación de la entidad y de cada proceso sea adecuada a los requerimientos específicos de los grupos de interés.
Desde la Dirección de Comunicaciones se destaca la divulgación y comunicación constante del quehacer universitario a través de la página web y redes sociales de temas relevantes y de interés para la comunidad universitaria y los ciudadanos. 
En cuanto al manejo de información documentada se destaca el trabajo adelantado por el proceso de Gestión Documental a través del cual se han implementado procedimientos para el manejo de la información entrante y a la respuesta requerida.
Se continúa trabajando en la construcción de las políticas en el marco del Modelo de Seguridad y Privacidad de la Información por parte de una Mesa Técnica, la cual realizó una primera socialización al Comité Institucional de Gestión y Desempeño, en donde se plantearon sugerencias para continuar avanzando en la construcción de estos lineamientos. 
</t>
  </si>
  <si>
    <t xml:space="preserve">El Comité Institucional de Control Interno aprobó en el mes de febrero de 2021 el Programa Anual de Auditorías Internas el cual contempla todas las actividades realizadas por la Dirección de Control Interno y Evaluación de Gestión. Todas las actividades allí plasmadas son desarrolladas por un equipo de profesionales que aportan a la verificación del cumplimiento de la normativa interna y externa a través de los procesos de auditoría y adicionalmente con las asesorías y acompañamiento que se brinda permanentemente a las Unidades académco administtrativas.  
Dentro de los seguimientos realizados por la Dirección de Control Interno y Evaluación de Gestión, también se encuentran las rendiciones periódicas de información a entes de control externo, seguimiento a planes de acción derivados de auditorías internas y externas y a la gestión de riesgos, en los que se verifica que los procesos realicen la gestión de los controles que contribuyen a la no materialización de los riesgos. 
</t>
  </si>
  <si>
    <r>
      <t xml:space="preserve">La Universidad en el componente de </t>
    </r>
    <r>
      <rPr>
        <b/>
        <sz val="12"/>
        <rFont val="Arial"/>
        <family val="2"/>
      </rPr>
      <t xml:space="preserve">Información y Comunicación </t>
    </r>
    <r>
      <rPr>
        <sz val="12"/>
        <rFont val="Arial"/>
        <family val="2"/>
      </rPr>
      <t xml:space="preserve">cuenta con más de 30 sistemas de información propios desarrollados por personal profesional, que responden a las necesidades de las unidades académicas yadministrativas, para el desarrollo de las actividades de los procesos misionales y de apoyo.
Adicionalmente el Comité de Coordinación de Control Interno y el Comité Institucional de Gestión y Desempeño revisan temas transversales de la institución los cuales fueron definidos en sus funciones mediante la normativa interna. En estos espacios se ha fortalecido el tema de comunicación sobre temas específicos de MIPG que fortalecen la gestión institucional. 
Se cuenta con una matriz de grupos de interés que relaciona las necesidades y expectativas, medios de interacción y priorización de personas o grupos de personas con interés en la institución.
Para fortalecer este componente la División de Servicios de Información y la Dirección de Gestión Documental incluyeron el tema de gestión de activos en los procedimientos para la implementación de la política de seguridad y privacidad de la información que actualmente se encuentra en estudio por parte de los funcionarios que integran la mesa técnica para revisión de la misma y posteriormente aprobación del Comité Institucional de Gestión y Desempeño.
Se continúa trabajando en la construcción de las políticas en el marco del Modelo de Seguridad y Privacidad de la Información, a través de una Mesa Técnica, encargada de realizar la revisión preliminar de la documentación para posterior aprobación.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</si>
</sst>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d/mm/yyyy;@"/>
  </numFmts>
  <fonts count="36" x14ac:knownFonts="1">
    <font>
      <sz val="10"/>
      <color theme="1"/>
      <name val="Arial"/>
      <family val="2"/>
    </font>
    <font>
      <b/>
      <sz val="10"/>
      <color theme="1"/>
      <name val="Arial"/>
      <family val="2"/>
    </font>
    <font>
      <b/>
      <sz val="10"/>
      <color indexed="18"/>
      <name val="Arial"/>
      <family val="2"/>
    </font>
    <font>
      <sz val="10"/>
      <name val="Arial"/>
      <family val="2"/>
    </font>
    <font>
      <b/>
      <i/>
      <sz val="10"/>
      <name val="Arial"/>
      <family val="2"/>
    </font>
    <font>
      <b/>
      <sz val="12"/>
      <color theme="0"/>
      <name val="Arial"/>
      <family val="2"/>
    </font>
    <font>
      <b/>
      <sz val="12"/>
      <name val="Arial"/>
      <family val="2"/>
    </font>
    <font>
      <sz val="10"/>
      <color theme="1"/>
      <name val="Calibri"/>
      <family val="2"/>
      <scheme val="minor"/>
    </font>
    <font>
      <b/>
      <i/>
      <sz val="10"/>
      <color theme="1"/>
      <name val="Arial"/>
      <family val="2"/>
    </font>
    <font>
      <sz val="12"/>
      <name val="Times New Roman"/>
      <family val="1"/>
    </font>
    <font>
      <b/>
      <sz val="11"/>
      <name val="Arial Narrow"/>
      <family val="2"/>
    </font>
    <font>
      <sz val="11"/>
      <name val="Arial Narrow"/>
      <family val="2"/>
    </font>
    <font>
      <sz val="11"/>
      <color theme="1"/>
      <name val="Arial Narrow"/>
      <family val="2"/>
    </font>
    <font>
      <b/>
      <sz val="11"/>
      <color theme="0"/>
      <name val="Arial Narrow"/>
      <family val="2"/>
    </font>
    <font>
      <sz val="11"/>
      <color theme="0"/>
      <name val="Arial Narrow"/>
      <family val="2"/>
    </font>
    <font>
      <sz val="10"/>
      <color rgb="FFFF0000"/>
      <name val="Arial"/>
      <family val="2"/>
    </font>
    <font>
      <b/>
      <sz val="10"/>
      <color rgb="FFFF0000"/>
      <name val="Arial"/>
      <family val="2"/>
    </font>
    <font>
      <b/>
      <sz val="12"/>
      <color rgb="FFFF0000"/>
      <name val="Arial"/>
      <family val="2"/>
    </font>
    <font>
      <sz val="10"/>
      <color theme="1"/>
      <name val="Arial"/>
      <family val="2"/>
    </font>
    <font>
      <b/>
      <sz val="18"/>
      <color theme="0"/>
      <name val="Arial"/>
      <family val="2"/>
    </font>
    <font>
      <sz val="20"/>
      <color rgb="FFFF0000"/>
      <name val="Arial"/>
      <family val="2"/>
    </font>
    <font>
      <b/>
      <sz val="16"/>
      <color theme="1"/>
      <name val="Arial"/>
      <family val="2"/>
    </font>
    <font>
      <b/>
      <sz val="20"/>
      <color theme="0"/>
      <name val="Arial Narrow"/>
      <family val="2"/>
    </font>
    <font>
      <b/>
      <sz val="20"/>
      <color theme="0"/>
      <name val="Arial"/>
      <family val="2"/>
    </font>
    <font>
      <sz val="18"/>
      <color theme="1"/>
      <name val="Arial"/>
      <family val="2"/>
    </font>
    <font>
      <b/>
      <sz val="14"/>
      <name val="Arial"/>
      <family val="2"/>
    </font>
    <font>
      <sz val="12"/>
      <name val="Arial"/>
      <family val="2"/>
    </font>
    <font>
      <b/>
      <sz val="16"/>
      <color theme="0"/>
      <name val="Arial"/>
      <family val="2"/>
    </font>
    <font>
      <b/>
      <sz val="14"/>
      <color theme="0"/>
      <name val="Arial"/>
      <family val="2"/>
    </font>
    <font>
      <b/>
      <u/>
      <sz val="20"/>
      <color theme="0"/>
      <name val="Arial"/>
      <family val="2"/>
    </font>
    <font>
      <b/>
      <sz val="22"/>
      <color theme="0"/>
      <name val="Arial"/>
      <family val="2"/>
    </font>
    <font>
      <sz val="16"/>
      <color theme="1"/>
      <name val="Arial"/>
      <family val="2"/>
    </font>
    <font>
      <b/>
      <sz val="18"/>
      <name val="Arial"/>
      <family val="2"/>
    </font>
    <font>
      <b/>
      <sz val="24"/>
      <color theme="0"/>
      <name val="Arial"/>
      <family val="2"/>
    </font>
    <font>
      <sz val="20"/>
      <color theme="1"/>
      <name val="Arial"/>
      <family val="2"/>
    </font>
    <font>
      <b/>
      <sz val="20"/>
      <color theme="1"/>
      <name val="Arial Narrow"/>
      <family val="2"/>
    </font>
  </fonts>
  <fills count="12">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indexed="51"/>
        <bgColor indexed="64"/>
      </patternFill>
    </fill>
    <fill>
      <patternFill patternType="solid">
        <fgColor rgb="FF83A343"/>
        <bgColor indexed="64"/>
      </patternFill>
    </fill>
    <fill>
      <patternFill patternType="solid">
        <fgColor rgb="FFFFCC00"/>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rgb="FF00B050"/>
        <bgColor indexed="64"/>
      </patternFill>
    </fill>
    <fill>
      <patternFill patternType="solid">
        <fgColor theme="4" tint="-0.249977111117893"/>
        <bgColor indexed="64"/>
      </patternFill>
    </fill>
    <fill>
      <patternFill patternType="solid">
        <fgColor rgb="FF0070C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rgb="FF81829A"/>
      </left>
      <right style="hair">
        <color rgb="FF81829A"/>
      </right>
      <top style="hair">
        <color rgb="FF81829A"/>
      </top>
      <bottom style="hair">
        <color rgb="FF81829A"/>
      </bottom>
      <diagonal/>
    </border>
    <border>
      <left style="thin">
        <color rgb="FF81829A"/>
      </left>
      <right style="thin">
        <color rgb="FF81829A"/>
      </right>
      <top style="thin">
        <color rgb="FF81829A"/>
      </top>
      <bottom style="thin">
        <color rgb="FF81829A"/>
      </bottom>
      <diagonal/>
    </border>
    <border>
      <left style="hair">
        <color rgb="FF81829A"/>
      </left>
      <right/>
      <top style="hair">
        <color rgb="FF81829A"/>
      </top>
      <bottom style="thin">
        <color rgb="FF81829A"/>
      </bottom>
      <diagonal/>
    </border>
    <border>
      <left/>
      <right style="hair">
        <color rgb="FF81829A"/>
      </right>
      <top style="hair">
        <color rgb="FF81829A"/>
      </top>
      <bottom style="hair">
        <color rgb="FF81829A"/>
      </bottom>
      <diagonal/>
    </border>
    <border>
      <left/>
      <right style="hair">
        <color rgb="FF81829A"/>
      </right>
      <top style="hair">
        <color rgb="FF81829A"/>
      </top>
      <bottom style="thin">
        <color rgb="FF81829A"/>
      </bottom>
      <diagonal/>
    </border>
    <border>
      <left style="thin">
        <color rgb="FF81829A"/>
      </left>
      <right/>
      <top style="hair">
        <color rgb="FF81829A"/>
      </top>
      <bottom style="hair">
        <color rgb="FF81829A"/>
      </bottom>
      <diagonal/>
    </border>
    <border>
      <left style="thin">
        <color rgb="FF81829A"/>
      </left>
      <right/>
      <top style="hair">
        <color rgb="FF81829A"/>
      </top>
      <bottom style="thin">
        <color rgb="FF81829A"/>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s>
  <cellStyleXfs count="6">
    <xf numFmtId="0" fontId="0" fillId="0" borderId="0"/>
    <xf numFmtId="0" fontId="2" fillId="4" borderId="0"/>
    <xf numFmtId="0" fontId="7" fillId="0" borderId="0"/>
    <xf numFmtId="0" fontId="3" fillId="0" borderId="0"/>
    <xf numFmtId="0" fontId="9" fillId="0" borderId="0"/>
    <xf numFmtId="41" fontId="18" fillId="0" borderId="0" applyFont="0" applyFill="0" applyBorder="0" applyAlignment="0" applyProtection="0"/>
  </cellStyleXfs>
  <cellXfs count="93">
    <xf numFmtId="0" fontId="0" fillId="0" borderId="0" xfId="0"/>
    <xf numFmtId="0" fontId="5" fillId="0" borderId="0" xfId="0" applyFont="1" applyFill="1" applyBorder="1" applyAlignment="1">
      <alignment vertical="center"/>
    </xf>
    <xf numFmtId="0" fontId="6" fillId="0" borderId="0" xfId="0" applyFont="1" applyFill="1" applyBorder="1" applyAlignment="1">
      <alignment horizontal="center" vertical="center" wrapText="1"/>
    </xf>
    <xf numFmtId="0" fontId="0" fillId="0" borderId="0" xfId="0" applyBorder="1"/>
    <xf numFmtId="0" fontId="0" fillId="0" borderId="0" xfId="0" applyFill="1" applyBorder="1"/>
    <xf numFmtId="0" fontId="0" fillId="0" borderId="0" xfId="0" applyBorder="1" applyAlignment="1">
      <alignment horizontal="left"/>
    </xf>
    <xf numFmtId="0" fontId="0" fillId="2" borderId="12" xfId="0" applyFill="1" applyBorder="1"/>
    <xf numFmtId="0" fontId="0" fillId="2" borderId="13" xfId="0" applyFill="1" applyBorder="1"/>
    <xf numFmtId="0" fontId="0" fillId="2" borderId="14" xfId="0" applyFill="1" applyBorder="1"/>
    <xf numFmtId="0" fontId="0" fillId="2" borderId="15" xfId="0" applyFill="1" applyBorder="1"/>
    <xf numFmtId="0" fontId="0" fillId="2" borderId="0" xfId="0" applyFill="1" applyBorder="1"/>
    <xf numFmtId="0" fontId="0" fillId="2" borderId="16" xfId="0" applyFill="1" applyBorder="1"/>
    <xf numFmtId="0" fontId="6" fillId="2" borderId="16"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left" vertical="center"/>
    </xf>
    <xf numFmtId="0" fontId="4" fillId="2" borderId="0" xfId="0" applyFont="1" applyFill="1" applyBorder="1" applyAlignment="1">
      <alignment vertical="center"/>
    </xf>
    <xf numFmtId="0" fontId="8" fillId="2" borderId="0" xfId="0" applyFont="1" applyFill="1" applyBorder="1"/>
    <xf numFmtId="0" fontId="0" fillId="2" borderId="17" xfId="0" applyFill="1" applyBorder="1"/>
    <xf numFmtId="0" fontId="0" fillId="2" borderId="18" xfId="0" applyFill="1" applyBorder="1"/>
    <xf numFmtId="0" fontId="0" fillId="2" borderId="19" xfId="0" applyFill="1" applyBorder="1"/>
    <xf numFmtId="0" fontId="0" fillId="2" borderId="0" xfId="0" applyFill="1"/>
    <xf numFmtId="0" fontId="1" fillId="2" borderId="0" xfId="0" applyFont="1" applyFill="1" applyAlignment="1">
      <alignment wrapText="1"/>
    </xf>
    <xf numFmtId="0" fontId="0" fillId="0" borderId="1" xfId="0" applyBorder="1"/>
    <xf numFmtId="0" fontId="6" fillId="0" borderId="20" xfId="0" applyFont="1" applyFill="1" applyBorder="1" applyAlignment="1">
      <alignment vertical="center"/>
    </xf>
    <xf numFmtId="0" fontId="0" fillId="0" borderId="20" xfId="0" applyBorder="1"/>
    <xf numFmtId="9" fontId="6" fillId="0" borderId="0" xfId="0" applyNumberFormat="1" applyFont="1" applyFill="1" applyBorder="1" applyAlignment="1">
      <alignment vertical="center"/>
    </xf>
    <xf numFmtId="0" fontId="17" fillId="2" borderId="0" xfId="0" applyFont="1" applyFill="1" applyBorder="1" applyAlignment="1">
      <alignment horizontal="center" vertical="center" wrapText="1"/>
    </xf>
    <xf numFmtId="0" fontId="14" fillId="2" borderId="0" xfId="0" applyFont="1" applyFill="1" applyBorder="1" applyAlignment="1">
      <alignment vertical="center"/>
    </xf>
    <xf numFmtId="0" fontId="17" fillId="2" borderId="0" xfId="0" applyFont="1" applyFill="1" applyBorder="1"/>
    <xf numFmtId="0" fontId="16" fillId="2" borderId="0" xfId="0" applyFont="1" applyFill="1" applyBorder="1" applyAlignment="1">
      <alignment wrapText="1"/>
    </xf>
    <xf numFmtId="49" fontId="0" fillId="2" borderId="0" xfId="0" applyNumberFormat="1" applyFill="1" applyBorder="1" applyAlignment="1">
      <alignment horizontal="left" vertical="top" wrapTex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0" fillId="0" borderId="22" xfId="0" applyBorder="1"/>
    <xf numFmtId="0" fontId="0" fillId="0" borderId="27" xfId="0" applyBorder="1"/>
    <xf numFmtId="0" fontId="0" fillId="0" borderId="1" xfId="0" applyBorder="1" applyAlignment="1">
      <alignment horizontal="left"/>
    </xf>
    <xf numFmtId="0" fontId="20"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13" fillId="3" borderId="0"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24" fillId="0" borderId="0" xfId="0" applyFont="1" applyBorder="1" applyAlignment="1">
      <alignment horizontal="center" wrapText="1"/>
    </xf>
    <xf numFmtId="0" fontId="19" fillId="6"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9" fontId="21" fillId="9" borderId="1" xfId="0" applyNumberFormat="1" applyFont="1" applyFill="1" applyBorder="1" applyAlignment="1" applyProtection="1">
      <alignment horizontal="center" vertical="center"/>
      <protection hidden="1"/>
    </xf>
    <xf numFmtId="0" fontId="10" fillId="0" borderId="0" xfId="2" applyNumberFormat="1" applyFont="1" applyBorder="1" applyAlignment="1" applyProtection="1">
      <alignment vertical="center"/>
      <protection hidden="1"/>
    </xf>
    <xf numFmtId="0" fontId="11" fillId="0" borderId="0" xfId="2" applyFont="1" applyFill="1" applyBorder="1" applyAlignment="1" applyProtection="1">
      <alignment vertical="center" wrapText="1"/>
      <protection hidden="1"/>
    </xf>
    <xf numFmtId="0" fontId="0" fillId="0" borderId="0" xfId="0" applyProtection="1">
      <protection hidden="1"/>
    </xf>
    <xf numFmtId="0" fontId="10" fillId="0" borderId="0" xfId="2" applyNumberFormat="1" applyFont="1" applyBorder="1" applyAlignment="1" applyProtection="1">
      <alignment vertical="center" wrapText="1"/>
      <protection hidden="1"/>
    </xf>
    <xf numFmtId="0" fontId="15" fillId="0" borderId="0" xfId="0" applyFont="1" applyProtection="1">
      <protection hidden="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9" fillId="10" borderId="6"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9" fontId="21" fillId="9" borderId="1" xfId="0" applyNumberFormat="1" applyFont="1" applyFill="1" applyBorder="1" applyAlignment="1" applyProtection="1">
      <alignment horizontal="center" vertical="center"/>
      <protection locked="0" hidden="1"/>
    </xf>
    <xf numFmtId="0" fontId="6" fillId="2" borderId="0" xfId="0" applyFont="1" applyFill="1" applyBorder="1" applyAlignment="1">
      <alignment horizontal="center" vertical="center"/>
    </xf>
    <xf numFmtId="0" fontId="28" fillId="10" borderId="6" xfId="0" applyFont="1" applyFill="1" applyBorder="1" applyAlignment="1" applyProtection="1">
      <alignment horizontal="center" vertical="center" wrapText="1"/>
    </xf>
    <xf numFmtId="0" fontId="23" fillId="10" borderId="6"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protection hidden="1"/>
    </xf>
    <xf numFmtId="0" fontId="24" fillId="0" borderId="0" xfId="0" applyFont="1" applyBorder="1" applyAlignment="1">
      <alignment horizontal="center"/>
    </xf>
    <xf numFmtId="49" fontId="34" fillId="2" borderId="5" xfId="0" applyNumberFormat="1" applyFont="1" applyFill="1" applyBorder="1" applyAlignment="1" applyProtection="1">
      <alignment horizontal="center" vertical="center" wrapText="1"/>
      <protection locked="0"/>
    </xf>
    <xf numFmtId="0" fontId="26" fillId="0" borderId="27" xfId="0" applyFont="1" applyFill="1" applyBorder="1" applyAlignment="1" applyProtection="1">
      <alignment horizontal="justify" vertical="center" wrapText="1"/>
      <protection locked="0"/>
    </xf>
    <xf numFmtId="9" fontId="6" fillId="0" borderId="1" xfId="0" applyNumberFormat="1" applyFont="1" applyBorder="1" applyAlignment="1" applyProtection="1">
      <alignment horizontal="center" vertical="center"/>
      <protection locked="0"/>
    </xf>
    <xf numFmtId="0" fontId="15" fillId="0" borderId="27" xfId="0" applyFont="1" applyBorder="1"/>
    <xf numFmtId="0" fontId="12" fillId="2" borderId="0" xfId="0" applyFont="1" applyFill="1" applyBorder="1" applyAlignment="1">
      <alignment horizontal="center"/>
    </xf>
    <xf numFmtId="164" fontId="12" fillId="2" borderId="0" xfId="0" applyNumberFormat="1" applyFont="1" applyFill="1" applyBorder="1" applyAlignment="1">
      <alignment horizontal="center"/>
    </xf>
    <xf numFmtId="49" fontId="25" fillId="2" borderId="10" xfId="0" applyNumberFormat="1" applyFont="1" applyFill="1" applyBorder="1" applyAlignment="1">
      <alignment horizontal="left" vertical="center" wrapText="1"/>
    </xf>
    <xf numFmtId="49" fontId="25" fillId="2" borderId="8" xfId="0" applyNumberFormat="1" applyFont="1" applyFill="1" applyBorder="1" applyAlignment="1">
      <alignment horizontal="left" vertical="center" wrapText="1"/>
    </xf>
    <xf numFmtId="49" fontId="31" fillId="2" borderId="30" xfId="0" applyNumberFormat="1" applyFont="1" applyFill="1" applyBorder="1" applyAlignment="1" applyProtection="1">
      <alignment horizontal="justify" vertical="center" wrapText="1"/>
      <protection locked="0"/>
    </xf>
    <xf numFmtId="49" fontId="31" fillId="2" borderId="31" xfId="0" applyNumberFormat="1" applyFont="1" applyFill="1" applyBorder="1" applyAlignment="1" applyProtection="1">
      <alignment horizontal="justify" vertical="center" wrapText="1"/>
      <protection locked="0"/>
    </xf>
    <xf numFmtId="49" fontId="31" fillId="2" borderId="32" xfId="0" applyNumberFormat="1" applyFont="1" applyFill="1" applyBorder="1" applyAlignment="1" applyProtection="1">
      <alignment horizontal="justify" vertical="center" wrapText="1"/>
      <protection locked="0"/>
    </xf>
    <xf numFmtId="49" fontId="25" fillId="2" borderId="11" xfId="0" applyNumberFormat="1" applyFont="1" applyFill="1" applyBorder="1" applyAlignment="1">
      <alignment horizontal="left" vertical="center" wrapText="1"/>
    </xf>
    <xf numFmtId="49" fontId="25" fillId="2" borderId="9" xfId="0" applyNumberFormat="1" applyFont="1" applyFill="1" applyBorder="1" applyAlignment="1">
      <alignment horizontal="left" vertical="center" wrapText="1"/>
    </xf>
    <xf numFmtId="49" fontId="31" fillId="2" borderId="7" xfId="0" applyNumberFormat="1" applyFont="1" applyFill="1" applyBorder="1" applyAlignment="1" applyProtection="1">
      <alignment horizontal="justify" vertical="center" wrapText="1"/>
      <protection locked="0"/>
    </xf>
    <xf numFmtId="49" fontId="31" fillId="2" borderId="28" xfId="0" applyNumberFormat="1" applyFont="1" applyFill="1" applyBorder="1" applyAlignment="1" applyProtection="1">
      <alignment horizontal="justify" vertical="center" wrapText="1"/>
      <protection locked="0"/>
    </xf>
    <xf numFmtId="49" fontId="31" fillId="2" borderId="29" xfId="0" applyNumberFormat="1" applyFont="1" applyFill="1" applyBorder="1" applyAlignment="1" applyProtection="1">
      <alignment horizontal="justify" vertical="center" wrapText="1"/>
      <protection locked="0"/>
    </xf>
    <xf numFmtId="0" fontId="28" fillId="11" borderId="21" xfId="0" applyFont="1" applyFill="1" applyBorder="1" applyAlignment="1">
      <alignment horizontal="center" vertical="center" wrapText="1"/>
    </xf>
    <xf numFmtId="0" fontId="27" fillId="11" borderId="23" xfId="0"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1" xfId="0" applyFont="1" applyFill="1" applyBorder="1" applyAlignment="1">
      <alignment horizontal="center" vertical="center"/>
    </xf>
    <xf numFmtId="0" fontId="30" fillId="11" borderId="24" xfId="0" applyFont="1" applyFill="1" applyBorder="1" applyAlignment="1">
      <alignment horizontal="center" vertical="center" wrapText="1"/>
    </xf>
    <xf numFmtId="0" fontId="30" fillId="11" borderId="25" xfId="0" applyFont="1" applyFill="1" applyBorder="1" applyAlignment="1">
      <alignment horizontal="center" vertical="center" wrapText="1"/>
    </xf>
    <xf numFmtId="0" fontId="30" fillId="11" borderId="26" xfId="0" applyFont="1" applyFill="1" applyBorder="1" applyAlignment="1">
      <alignment horizontal="center" vertical="center" wrapText="1"/>
    </xf>
    <xf numFmtId="9" fontId="33" fillId="11" borderId="23" xfId="0" applyNumberFormat="1" applyFont="1" applyFill="1" applyBorder="1" applyAlignment="1" applyProtection="1">
      <alignment horizontal="center" vertical="center"/>
      <protection hidden="1"/>
    </xf>
    <xf numFmtId="0" fontId="35" fillId="2" borderId="1" xfId="0" applyFont="1" applyFill="1" applyBorder="1" applyAlignment="1" applyProtection="1">
      <alignment horizontal="center" vertical="center"/>
      <protection locked="0"/>
    </xf>
    <xf numFmtId="0" fontId="19" fillId="11" borderId="24" xfId="0" applyFont="1" applyFill="1" applyBorder="1" applyAlignment="1">
      <alignment horizontal="center" vertical="center"/>
    </xf>
    <xf numFmtId="0" fontId="19" fillId="11" borderId="25" xfId="0" applyFont="1" applyFill="1" applyBorder="1" applyAlignment="1">
      <alignment horizontal="center" vertical="center"/>
    </xf>
    <xf numFmtId="0" fontId="19" fillId="11" borderId="26" xfId="0" applyFont="1" applyFill="1" applyBorder="1" applyAlignment="1">
      <alignment horizontal="center" vertical="center"/>
    </xf>
  </cellXfs>
  <cellStyles count="6">
    <cellStyle name="Millares [0] 2" xfId="5"/>
    <cellStyle name="Normal" xfId="0" builtinId="0"/>
    <cellStyle name="Normal - Style1 2" xfId="3"/>
    <cellStyle name="Normal 2" xfId="2"/>
    <cellStyle name="Normal 2 2" xfId="4"/>
    <cellStyle name="table_head1" xfId="1"/>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9" defaultPivotStyle="PivotStyleLight16"/>
  <colors>
    <mruColors>
      <color rgb="FFF7C435"/>
      <color rgb="FFFF9900"/>
      <color rgb="FF83A343"/>
      <color rgb="FFFFCC00"/>
      <color rgb="FF2E3917"/>
      <color rgb="FF262F13"/>
      <color rgb="FFF9D367"/>
      <color rgb="FF003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5</xdr:row>
      <xdr:rowOff>171450</xdr:rowOff>
    </xdr:from>
    <xdr:to>
      <xdr:col>6</xdr:col>
      <xdr:colOff>1322417</xdr:colOff>
      <xdr:row>13</xdr:row>
      <xdr:rowOff>145719</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3219450" y="1724025"/>
          <a:ext cx="3598892" cy="24888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view="pageBreakPreview" topLeftCell="F22" zoomScale="80" zoomScaleNormal="40" zoomScaleSheetLayoutView="80" workbookViewId="0">
      <selection activeCell="M31" sqref="M31"/>
    </sheetView>
  </sheetViews>
  <sheetFormatPr baseColWidth="10" defaultColWidth="11.42578125" defaultRowHeight="12.75" x14ac:dyDescent="0.2"/>
  <cols>
    <col min="1" max="1" width="3.140625" style="21" customWidth="1"/>
    <col min="2" max="2" width="3.42578125" style="21" customWidth="1"/>
    <col min="3" max="3" width="38.140625" style="21" customWidth="1"/>
    <col min="4" max="4" width="2.5703125" style="21" customWidth="1"/>
    <col min="5" max="5" width="29.7109375" style="21" customWidth="1"/>
    <col min="6" max="6" width="5.42578125" style="21" customWidth="1"/>
    <col min="7" max="7" width="23.42578125" style="21" customWidth="1"/>
    <col min="8" max="8" width="5.140625" style="21" customWidth="1"/>
    <col min="9" max="9" width="92.28515625" style="21" customWidth="1"/>
    <col min="10" max="10" width="5.85546875" style="21" customWidth="1"/>
    <col min="11" max="11" width="28.140625" style="21" customWidth="1"/>
    <col min="12" max="12" width="4.28515625" style="21" customWidth="1"/>
    <col min="13" max="13" width="95.42578125" style="21" customWidth="1"/>
    <col min="14" max="14" width="3" style="21" customWidth="1"/>
    <col min="15" max="15" width="24.140625" style="21" hidden="1" customWidth="1"/>
    <col min="16" max="16" width="7" style="21" customWidth="1"/>
    <col min="17" max="16384" width="11.42578125" style="21"/>
  </cols>
  <sheetData>
    <row r="1" spans="2:16" ht="13.5" thickBot="1" x14ac:dyDescent="0.25"/>
    <row r="2" spans="2:16" ht="18" customHeight="1" thickTop="1" x14ac:dyDescent="0.2">
      <c r="B2" s="6"/>
      <c r="C2" s="7"/>
      <c r="D2" s="7"/>
      <c r="E2" s="7"/>
      <c r="F2" s="7"/>
      <c r="G2" s="7"/>
      <c r="H2" s="7"/>
      <c r="I2" s="7"/>
      <c r="J2" s="7"/>
      <c r="K2" s="7"/>
      <c r="L2" s="7"/>
      <c r="M2" s="7"/>
      <c r="N2" s="7"/>
      <c r="O2" s="7"/>
      <c r="P2" s="8"/>
    </row>
    <row r="3" spans="2:16" ht="31.5" customHeight="1" x14ac:dyDescent="0.3">
      <c r="B3" s="9"/>
      <c r="C3" s="10"/>
      <c r="D3" s="10"/>
      <c r="E3" s="82" t="s">
        <v>9</v>
      </c>
      <c r="F3" s="89" t="s">
        <v>141</v>
      </c>
      <c r="G3" s="89"/>
      <c r="H3" s="89"/>
      <c r="I3" s="89"/>
      <c r="J3" s="89"/>
      <c r="K3" s="89"/>
      <c r="L3" s="89"/>
      <c r="M3" s="89"/>
      <c r="N3" s="68"/>
      <c r="O3" s="68"/>
      <c r="P3" s="11"/>
    </row>
    <row r="4" spans="2:16" ht="18" customHeight="1" x14ac:dyDescent="0.3">
      <c r="B4" s="9"/>
      <c r="C4" s="10"/>
      <c r="D4" s="10"/>
      <c r="E4" s="83"/>
      <c r="F4" s="89"/>
      <c r="G4" s="89"/>
      <c r="H4" s="89"/>
      <c r="I4" s="89"/>
      <c r="J4" s="89"/>
      <c r="K4" s="89"/>
      <c r="L4" s="89"/>
      <c r="M4" s="89"/>
      <c r="N4" s="68"/>
      <c r="O4" s="68"/>
      <c r="P4" s="11"/>
    </row>
    <row r="5" spans="2:16" ht="41.25" customHeight="1" x14ac:dyDescent="0.3">
      <c r="B5" s="9"/>
      <c r="C5" s="10"/>
      <c r="D5" s="10"/>
      <c r="E5" s="84" t="s">
        <v>10</v>
      </c>
      <c r="F5" s="89" t="s">
        <v>151</v>
      </c>
      <c r="G5" s="89"/>
      <c r="H5" s="89"/>
      <c r="I5" s="89"/>
      <c r="J5" s="89"/>
      <c r="K5" s="89"/>
      <c r="L5" s="89"/>
      <c r="M5" s="89"/>
      <c r="N5" s="69"/>
      <c r="O5" s="69"/>
      <c r="P5" s="11"/>
    </row>
    <row r="6" spans="2:16" ht="18" customHeight="1" thickBot="1" x14ac:dyDescent="0.35">
      <c r="B6" s="9"/>
      <c r="C6" s="10"/>
      <c r="D6" s="10"/>
      <c r="E6" s="28"/>
      <c r="F6" s="69"/>
      <c r="G6" s="69"/>
      <c r="H6" s="69"/>
      <c r="I6" s="69"/>
      <c r="J6" s="69"/>
      <c r="K6" s="69"/>
      <c r="L6" s="69"/>
      <c r="M6" s="10"/>
      <c r="N6" s="10"/>
      <c r="O6" s="10"/>
      <c r="P6" s="11"/>
    </row>
    <row r="7" spans="2:16" ht="93" customHeight="1" thickBot="1" x14ac:dyDescent="0.25">
      <c r="B7" s="9"/>
      <c r="C7" s="10"/>
      <c r="D7" s="10"/>
      <c r="E7" s="10"/>
      <c r="F7" s="10"/>
      <c r="G7" s="10"/>
      <c r="H7" s="10"/>
      <c r="I7" s="85" t="s">
        <v>11</v>
      </c>
      <c r="J7" s="86"/>
      <c r="K7" s="87"/>
      <c r="L7" s="10"/>
      <c r="M7" s="88">
        <v>0.89842436974789908</v>
      </c>
      <c r="N7" s="37"/>
      <c r="O7" s="37"/>
      <c r="P7" s="11"/>
    </row>
    <row r="8" spans="2:16" ht="18" customHeight="1" x14ac:dyDescent="0.25">
      <c r="B8" s="9"/>
      <c r="C8" s="10"/>
      <c r="D8" s="10"/>
      <c r="E8" s="10"/>
      <c r="F8" s="10"/>
      <c r="G8" s="10"/>
      <c r="H8" s="10"/>
      <c r="I8" s="10"/>
      <c r="J8" s="10"/>
      <c r="K8" s="10"/>
      <c r="L8" s="10"/>
      <c r="M8" s="29"/>
      <c r="N8" s="29"/>
      <c r="O8" s="29"/>
      <c r="P8" s="11"/>
    </row>
    <row r="9" spans="2:16" ht="18" customHeight="1" x14ac:dyDescent="0.2">
      <c r="B9" s="9"/>
      <c r="C9" s="10"/>
      <c r="D9" s="10"/>
      <c r="E9" s="10"/>
      <c r="F9" s="10"/>
      <c r="G9" s="10"/>
      <c r="H9" s="10"/>
      <c r="I9" s="10"/>
      <c r="J9" s="10"/>
      <c r="K9" s="10"/>
      <c r="L9" s="10"/>
      <c r="M9" s="10"/>
      <c r="N9" s="10"/>
      <c r="O9" s="10"/>
      <c r="P9" s="11"/>
    </row>
    <row r="10" spans="2:16" x14ac:dyDescent="0.2">
      <c r="B10" s="9"/>
      <c r="C10" s="10"/>
      <c r="D10" s="10"/>
      <c r="E10" s="10"/>
      <c r="F10" s="10"/>
      <c r="G10" s="10"/>
      <c r="H10" s="10"/>
      <c r="I10" s="10"/>
      <c r="J10" s="10"/>
      <c r="K10" s="10"/>
      <c r="L10" s="10"/>
      <c r="M10" s="10"/>
      <c r="N10" s="10"/>
      <c r="O10" s="10"/>
      <c r="P10" s="11"/>
    </row>
    <row r="11" spans="2:16" x14ac:dyDescent="0.2">
      <c r="B11" s="9"/>
      <c r="C11" s="10"/>
      <c r="D11" s="10"/>
      <c r="E11" s="10"/>
      <c r="F11" s="10"/>
      <c r="G11" s="10"/>
      <c r="H11" s="10"/>
      <c r="I11" s="10"/>
      <c r="J11" s="10"/>
      <c r="K11" s="10"/>
      <c r="L11" s="10"/>
      <c r="M11" s="10"/>
      <c r="N11" s="10"/>
      <c r="O11" s="10"/>
      <c r="P11" s="11"/>
    </row>
    <row r="12" spans="2:16" x14ac:dyDescent="0.2">
      <c r="B12" s="9"/>
      <c r="C12" s="10"/>
      <c r="D12" s="10"/>
      <c r="E12" s="10"/>
      <c r="F12" s="10"/>
      <c r="G12" s="10"/>
      <c r="H12" s="10"/>
      <c r="I12" s="10"/>
      <c r="J12" s="10"/>
      <c r="K12" s="10"/>
      <c r="L12" s="10"/>
      <c r="M12" s="10"/>
      <c r="N12" s="10"/>
      <c r="O12" s="10"/>
      <c r="P12" s="11"/>
    </row>
    <row r="13" spans="2:16" x14ac:dyDescent="0.2">
      <c r="B13" s="9"/>
      <c r="C13" s="10"/>
      <c r="D13" s="10"/>
      <c r="E13" s="10"/>
      <c r="F13" s="10"/>
      <c r="G13" s="10"/>
      <c r="H13" s="10"/>
      <c r="I13" s="10"/>
      <c r="J13" s="10"/>
      <c r="K13" s="10"/>
      <c r="L13" s="10"/>
      <c r="M13" s="10"/>
      <c r="N13" s="10"/>
      <c r="O13" s="10"/>
      <c r="P13" s="11"/>
    </row>
    <row r="14" spans="2:16" x14ac:dyDescent="0.2">
      <c r="B14" s="9"/>
      <c r="C14" s="10"/>
      <c r="D14" s="10"/>
      <c r="E14" s="10"/>
      <c r="F14" s="10"/>
      <c r="G14" s="10"/>
      <c r="H14" s="10"/>
      <c r="I14" s="10"/>
      <c r="J14" s="10"/>
      <c r="K14" s="10"/>
      <c r="L14" s="10"/>
      <c r="M14" s="10"/>
      <c r="N14" s="10"/>
      <c r="O14" s="10"/>
      <c r="P14" s="11"/>
    </row>
    <row r="15" spans="2:16" x14ac:dyDescent="0.2">
      <c r="B15" s="9"/>
      <c r="C15" s="10"/>
      <c r="D15" s="10"/>
      <c r="E15" s="10"/>
      <c r="F15" s="10"/>
      <c r="G15" s="10"/>
      <c r="H15" s="10"/>
      <c r="I15" s="10"/>
      <c r="J15" s="10"/>
      <c r="K15" s="10"/>
      <c r="L15" s="10"/>
      <c r="M15" s="10"/>
      <c r="N15" s="10"/>
      <c r="O15" s="10"/>
      <c r="P15" s="11"/>
    </row>
    <row r="16" spans="2:16" ht="13.5" thickBot="1" x14ac:dyDescent="0.25">
      <c r="B16" s="9"/>
      <c r="C16" s="10"/>
      <c r="D16" s="10"/>
      <c r="E16" s="10"/>
      <c r="F16" s="10"/>
      <c r="G16" s="10"/>
      <c r="H16" s="10"/>
      <c r="I16" s="10"/>
      <c r="J16" s="10"/>
      <c r="K16" s="10"/>
      <c r="L16" s="10"/>
      <c r="M16" s="10"/>
      <c r="N16" s="10"/>
      <c r="O16" s="10"/>
      <c r="P16" s="11"/>
    </row>
    <row r="17" spans="2:22" ht="39" customHeight="1" thickBot="1" x14ac:dyDescent="0.25">
      <c r="B17" s="9"/>
      <c r="C17" s="90" t="s">
        <v>12</v>
      </c>
      <c r="D17" s="91"/>
      <c r="E17" s="91"/>
      <c r="F17" s="91"/>
      <c r="G17" s="91"/>
      <c r="H17" s="91"/>
      <c r="I17" s="91"/>
      <c r="J17" s="91"/>
      <c r="K17" s="91"/>
      <c r="L17" s="91"/>
      <c r="M17" s="92"/>
      <c r="N17" s="38"/>
      <c r="O17" s="38"/>
      <c r="P17" s="11"/>
    </row>
    <row r="18" spans="2:22" ht="15.75" customHeight="1" x14ac:dyDescent="0.2">
      <c r="B18" s="9"/>
      <c r="C18" s="59"/>
      <c r="D18" s="59"/>
      <c r="E18" s="59"/>
      <c r="F18" s="59"/>
      <c r="G18" s="59"/>
      <c r="H18" s="59"/>
      <c r="I18" s="59"/>
      <c r="J18" s="59"/>
      <c r="K18" s="59"/>
      <c r="L18" s="59"/>
      <c r="M18" s="59"/>
      <c r="N18" s="59"/>
      <c r="O18" s="59"/>
      <c r="P18" s="11"/>
    </row>
    <row r="19" spans="2:22" ht="156.75" customHeight="1" x14ac:dyDescent="0.2">
      <c r="B19" s="9"/>
      <c r="C19" s="70" t="s">
        <v>13</v>
      </c>
      <c r="D19" s="71"/>
      <c r="E19" s="64" t="s">
        <v>14</v>
      </c>
      <c r="F19" s="77" t="s">
        <v>145</v>
      </c>
      <c r="G19" s="78"/>
      <c r="H19" s="78"/>
      <c r="I19" s="78"/>
      <c r="J19" s="78"/>
      <c r="K19" s="78"/>
      <c r="L19" s="78"/>
      <c r="M19" s="79"/>
      <c r="N19" s="31"/>
      <c r="O19" s="31"/>
      <c r="P19" s="11"/>
    </row>
    <row r="20" spans="2:22" ht="120.75" customHeight="1" x14ac:dyDescent="0.2">
      <c r="B20" s="9"/>
      <c r="C20" s="70" t="s">
        <v>15</v>
      </c>
      <c r="D20" s="71"/>
      <c r="E20" s="64" t="s">
        <v>17</v>
      </c>
      <c r="F20" s="72" t="s">
        <v>143</v>
      </c>
      <c r="G20" s="73"/>
      <c r="H20" s="73"/>
      <c r="I20" s="73"/>
      <c r="J20" s="73"/>
      <c r="K20" s="73"/>
      <c r="L20" s="73"/>
      <c r="M20" s="74"/>
      <c r="N20" s="31"/>
      <c r="O20" s="31"/>
      <c r="P20" s="11"/>
    </row>
    <row r="21" spans="2:22" ht="186.75" customHeight="1" x14ac:dyDescent="0.2">
      <c r="B21" s="9"/>
      <c r="C21" s="75" t="s">
        <v>16</v>
      </c>
      <c r="D21" s="76"/>
      <c r="E21" s="64" t="s">
        <v>17</v>
      </c>
      <c r="F21" s="72" t="s">
        <v>144</v>
      </c>
      <c r="G21" s="73"/>
      <c r="H21" s="73"/>
      <c r="I21" s="73"/>
      <c r="J21" s="73"/>
      <c r="K21" s="73"/>
      <c r="L21" s="73"/>
      <c r="M21" s="74"/>
      <c r="N21" s="31"/>
      <c r="O21" s="31"/>
      <c r="P21" s="11"/>
    </row>
    <row r="22" spans="2:22" ht="13.5" thickBot="1" x14ac:dyDescent="0.25">
      <c r="B22" s="9"/>
      <c r="C22" s="10"/>
      <c r="D22" s="10"/>
      <c r="E22" s="10"/>
      <c r="F22" s="10"/>
      <c r="G22" s="30"/>
      <c r="H22" s="10"/>
      <c r="I22" s="10"/>
      <c r="J22" s="10"/>
      <c r="K22" s="10"/>
      <c r="L22" s="10"/>
      <c r="M22" s="10"/>
      <c r="N22" s="10"/>
      <c r="O22" s="10"/>
      <c r="P22" s="11"/>
    </row>
    <row r="23" spans="2:22" ht="102.75" customHeight="1" thickBot="1" x14ac:dyDescent="0.25">
      <c r="B23" s="9"/>
      <c r="C23" s="40" t="s">
        <v>4</v>
      </c>
      <c r="D23" s="2"/>
      <c r="E23" s="56" t="s">
        <v>18</v>
      </c>
      <c r="F23" s="2"/>
      <c r="G23" s="60" t="s">
        <v>19</v>
      </c>
      <c r="H23" s="2"/>
      <c r="I23" s="61" t="s">
        <v>142</v>
      </c>
      <c r="J23" s="27"/>
      <c r="K23" s="80" t="s">
        <v>20</v>
      </c>
      <c r="L23" s="27"/>
      <c r="M23" s="81" t="s">
        <v>21</v>
      </c>
      <c r="N23" s="27"/>
      <c r="O23" s="57" t="s">
        <v>22</v>
      </c>
      <c r="P23" s="11"/>
      <c r="Q23" s="22"/>
    </row>
    <row r="24" spans="2:22" ht="6.75" customHeight="1" x14ac:dyDescent="0.35">
      <c r="B24" s="9"/>
      <c r="C24" s="41"/>
      <c r="D24" s="3"/>
      <c r="E24" s="3"/>
      <c r="F24" s="3"/>
      <c r="G24" s="3"/>
      <c r="H24" s="3"/>
      <c r="I24" s="34"/>
      <c r="J24" s="3"/>
      <c r="K24" s="34"/>
      <c r="L24" s="3"/>
      <c r="M24" s="3"/>
      <c r="N24" s="3"/>
      <c r="O24" s="3"/>
      <c r="P24" s="11"/>
    </row>
    <row r="25" spans="2:22" ht="409.6" customHeight="1" x14ac:dyDescent="0.2">
      <c r="B25" s="9"/>
      <c r="C25" s="42" t="s">
        <v>3</v>
      </c>
      <c r="D25" s="1"/>
      <c r="E25" s="62" t="s">
        <v>17</v>
      </c>
      <c r="F25" s="26"/>
      <c r="G25" s="47">
        <v>0.85416666666666663</v>
      </c>
      <c r="H25" s="26"/>
      <c r="I25" s="65" t="s">
        <v>152</v>
      </c>
      <c r="J25" s="33"/>
      <c r="K25" s="58">
        <v>0.83</v>
      </c>
      <c r="L25" s="24"/>
      <c r="M25" s="65" t="s">
        <v>147</v>
      </c>
      <c r="N25" s="32"/>
      <c r="O25" s="66">
        <f>G25-K25</f>
        <v>2.416666666666667E-2</v>
      </c>
      <c r="P25" s="12"/>
      <c r="Q25" s="14"/>
      <c r="R25" s="14"/>
      <c r="S25" s="14"/>
      <c r="T25" s="14"/>
      <c r="U25" s="14"/>
      <c r="V25" s="14"/>
    </row>
    <row r="26" spans="2:22" ht="6.75" customHeight="1" x14ac:dyDescent="0.35">
      <c r="B26" s="9"/>
      <c r="C26" s="41"/>
      <c r="D26" s="4"/>
      <c r="E26" s="63"/>
      <c r="F26" s="3"/>
      <c r="G26" s="23"/>
      <c r="H26" s="3"/>
      <c r="I26" s="35"/>
      <c r="J26" s="3"/>
      <c r="K26" s="34"/>
      <c r="L26" s="3"/>
      <c r="M26" s="5"/>
      <c r="N26" s="5"/>
      <c r="O26" s="36"/>
      <c r="P26" s="11"/>
    </row>
    <row r="27" spans="2:22" ht="317.25" customHeight="1" x14ac:dyDescent="0.2">
      <c r="B27" s="9"/>
      <c r="C27" s="43" t="s">
        <v>23</v>
      </c>
      <c r="D27" s="1"/>
      <c r="E27" s="62" t="s">
        <v>17</v>
      </c>
      <c r="F27" s="3"/>
      <c r="G27" s="47">
        <v>0.91176470588235292</v>
      </c>
      <c r="H27" s="3"/>
      <c r="I27" s="65" t="s">
        <v>148</v>
      </c>
      <c r="J27" s="3"/>
      <c r="K27" s="58">
        <v>0.91</v>
      </c>
      <c r="L27" s="25"/>
      <c r="M27" s="65" t="s">
        <v>146</v>
      </c>
      <c r="N27" s="32"/>
      <c r="O27" s="66">
        <f>G27-K27</f>
        <v>1.7647058823528905E-3</v>
      </c>
      <c r="P27" s="11"/>
    </row>
    <row r="28" spans="2:22" ht="6.75" customHeight="1" x14ac:dyDescent="0.35">
      <c r="B28" s="9"/>
      <c r="C28" s="41"/>
      <c r="D28" s="4"/>
      <c r="E28" s="63"/>
      <c r="F28" s="3"/>
      <c r="G28" s="23"/>
      <c r="H28" s="3"/>
      <c r="I28" s="67"/>
      <c r="J28" s="3"/>
      <c r="K28" s="34"/>
      <c r="L28" s="3"/>
      <c r="M28" s="5"/>
      <c r="N28" s="5"/>
      <c r="O28" s="36"/>
      <c r="P28" s="11"/>
    </row>
    <row r="29" spans="2:22" ht="302.25" customHeight="1" x14ac:dyDescent="0.2">
      <c r="B29" s="9"/>
      <c r="C29" s="44" t="s">
        <v>24</v>
      </c>
      <c r="D29" s="1"/>
      <c r="E29" s="62" t="s">
        <v>17</v>
      </c>
      <c r="F29" s="3"/>
      <c r="G29" s="47">
        <v>0.83333333333333337</v>
      </c>
      <c r="H29" s="3"/>
      <c r="I29" s="65" t="s">
        <v>153</v>
      </c>
      <c r="J29" s="3"/>
      <c r="K29" s="58">
        <v>0.83333333333333337</v>
      </c>
      <c r="L29" s="25"/>
      <c r="M29" s="65" t="s">
        <v>149</v>
      </c>
      <c r="N29" s="32"/>
      <c r="O29" s="66">
        <f>G29-K29</f>
        <v>0</v>
      </c>
      <c r="P29" s="11"/>
    </row>
    <row r="30" spans="2:22" ht="6.75" customHeight="1" x14ac:dyDescent="0.35">
      <c r="B30" s="9"/>
      <c r="C30" s="41"/>
      <c r="D30" s="4"/>
      <c r="E30" s="63"/>
      <c r="F30" s="3"/>
      <c r="G30" s="23"/>
      <c r="H30" s="3"/>
      <c r="I30" s="67"/>
      <c r="J30" s="3"/>
      <c r="K30" s="34"/>
      <c r="L30" s="3"/>
      <c r="M30" s="5"/>
      <c r="N30" s="5"/>
      <c r="O30" s="36"/>
      <c r="P30" s="11"/>
    </row>
    <row r="31" spans="2:22" ht="409.5" customHeight="1" x14ac:dyDescent="0.2">
      <c r="B31" s="9"/>
      <c r="C31" s="45" t="s">
        <v>25</v>
      </c>
      <c r="D31" s="1"/>
      <c r="E31" s="62" t="s">
        <v>17</v>
      </c>
      <c r="F31" s="3"/>
      <c r="G31" s="47">
        <v>0.9285714285714286</v>
      </c>
      <c r="H31" s="3"/>
      <c r="I31" s="65" t="s">
        <v>154</v>
      </c>
      <c r="J31" s="3"/>
      <c r="K31" s="58">
        <v>0.9285714285714286</v>
      </c>
      <c r="L31" s="25"/>
      <c r="M31" s="65" t="s">
        <v>156</v>
      </c>
      <c r="N31" s="32"/>
      <c r="O31" s="66">
        <f>G31-K31</f>
        <v>0</v>
      </c>
      <c r="P31" s="11"/>
    </row>
    <row r="32" spans="2:22" ht="6.75" customHeight="1" x14ac:dyDescent="0.35">
      <c r="B32" s="9"/>
      <c r="C32" s="41"/>
      <c r="D32" s="4"/>
      <c r="E32" s="63"/>
      <c r="F32" s="3"/>
      <c r="G32" s="23"/>
      <c r="H32" s="3"/>
      <c r="I32" s="67"/>
      <c r="J32" s="3"/>
      <c r="K32" s="34"/>
      <c r="L32" s="3"/>
      <c r="M32" s="5"/>
      <c r="N32" s="5"/>
      <c r="O32" s="36"/>
      <c r="P32" s="11"/>
    </row>
    <row r="33" spans="2:16" ht="295.5" customHeight="1" x14ac:dyDescent="0.2">
      <c r="B33" s="9"/>
      <c r="C33" s="46" t="s">
        <v>26</v>
      </c>
      <c r="D33" s="1"/>
      <c r="E33" s="62" t="s">
        <v>17</v>
      </c>
      <c r="F33" s="3"/>
      <c r="G33" s="47">
        <v>0.9642857142857143</v>
      </c>
      <c r="H33" s="3"/>
      <c r="I33" s="65" t="s">
        <v>150</v>
      </c>
      <c r="J33" s="3"/>
      <c r="K33" s="58">
        <v>0.96</v>
      </c>
      <c r="L33" s="25"/>
      <c r="M33" s="65" t="s">
        <v>155</v>
      </c>
      <c r="N33" s="32"/>
      <c r="O33" s="66">
        <f>G33-K33</f>
        <v>4.2857142857143371E-3</v>
      </c>
      <c r="P33" s="11"/>
    </row>
    <row r="34" spans="2:16" ht="15.75" x14ac:dyDescent="0.2">
      <c r="B34" s="9"/>
      <c r="C34" s="13"/>
      <c r="D34" s="13"/>
      <c r="E34" s="59"/>
      <c r="F34" s="10"/>
      <c r="G34" s="10"/>
      <c r="H34" s="10"/>
      <c r="I34" s="10"/>
      <c r="J34" s="10"/>
      <c r="K34" s="10"/>
      <c r="L34" s="10"/>
      <c r="M34" s="15"/>
      <c r="N34" s="15"/>
      <c r="O34" s="15"/>
      <c r="P34" s="11"/>
    </row>
    <row r="35" spans="2:16" ht="15.75" x14ac:dyDescent="0.2">
      <c r="B35" s="9"/>
      <c r="C35" s="16"/>
      <c r="D35" s="13"/>
      <c r="E35" s="59"/>
      <c r="F35" s="10"/>
      <c r="G35" s="10"/>
      <c r="H35" s="10"/>
      <c r="I35" s="10"/>
      <c r="J35" s="10"/>
      <c r="K35" s="10"/>
      <c r="L35" s="10"/>
      <c r="M35" s="15"/>
      <c r="N35" s="15"/>
      <c r="O35" s="15"/>
      <c r="P35" s="11"/>
    </row>
    <row r="36" spans="2:16" x14ac:dyDescent="0.2">
      <c r="B36" s="9"/>
      <c r="C36" s="17"/>
      <c r="D36" s="10"/>
      <c r="E36" s="10"/>
      <c r="F36" s="10"/>
      <c r="G36" s="10"/>
      <c r="H36" s="10"/>
      <c r="I36" s="10"/>
      <c r="J36" s="10"/>
      <c r="K36" s="10"/>
      <c r="L36" s="10"/>
      <c r="M36" s="10"/>
      <c r="N36" s="10"/>
      <c r="O36" s="10"/>
      <c r="P36" s="11"/>
    </row>
    <row r="37" spans="2:16" ht="13.5" thickBot="1" x14ac:dyDescent="0.25">
      <c r="B37" s="18"/>
      <c r="C37" s="19"/>
      <c r="D37" s="19"/>
      <c r="E37" s="19"/>
      <c r="F37" s="19"/>
      <c r="G37" s="19"/>
      <c r="H37" s="19"/>
      <c r="I37" s="19"/>
      <c r="J37" s="19"/>
      <c r="K37" s="19"/>
      <c r="L37" s="19"/>
      <c r="M37" s="19"/>
      <c r="N37" s="19"/>
      <c r="O37" s="19"/>
      <c r="P37" s="20"/>
    </row>
    <row r="38" spans="2:16" ht="13.5" thickTop="1" x14ac:dyDescent="0.2"/>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conditionalFormatting sqref="G25 G27 G29 G31 G33">
    <cfRule type="cellIs" dxfId="5" priority="28" operator="between">
      <formula>0</formula>
      <formula>#REF!</formula>
    </cfRule>
  </conditionalFormatting>
  <conditionalFormatting sqref="K25">
    <cfRule type="cellIs" dxfId="4" priority="20" operator="between">
      <formula>0</formula>
      <formula>#REF!</formula>
    </cfRule>
  </conditionalFormatting>
  <conditionalFormatting sqref="K27">
    <cfRule type="cellIs" dxfId="3" priority="16" operator="between">
      <formula>0</formula>
      <formula>#REF!</formula>
    </cfRule>
  </conditionalFormatting>
  <conditionalFormatting sqref="K29">
    <cfRule type="cellIs" dxfId="2" priority="12" operator="between">
      <formula>0</formula>
      <formula>#REF!</formula>
    </cfRule>
  </conditionalFormatting>
  <conditionalFormatting sqref="K31">
    <cfRule type="cellIs" dxfId="1" priority="8" operator="between">
      <formula>0</formula>
      <formula>#REF!</formula>
    </cfRule>
  </conditionalFormatting>
  <conditionalFormatting sqref="K33">
    <cfRule type="cellIs" dxfId="0" priority="4" operator="between">
      <formula>0</formula>
      <formula>#REF!</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pageSetup paperSize="9" scale="2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S82"/>
  <sheetViews>
    <sheetView workbookViewId="0"/>
  </sheetViews>
  <sheetFormatPr baseColWidth="10" defaultColWidth="11.42578125" defaultRowHeight="12.75" x14ac:dyDescent="0.2"/>
  <cols>
    <col min="2" max="4" width="22.28515625" customWidth="1"/>
    <col min="5" max="5" width="34.5703125" customWidth="1"/>
    <col min="6" max="6" width="36.42578125" bestFit="1" customWidth="1"/>
    <col min="8" max="8" width="12.28515625" bestFit="1" customWidth="1"/>
    <col min="9" max="9" width="12.7109375" customWidth="1"/>
    <col min="13" max="14" width="17.5703125" customWidth="1"/>
  </cols>
  <sheetData>
    <row r="1" spans="1:19" ht="81.75" customHeight="1" x14ac:dyDescent="0.2">
      <c r="A1" s="53" t="s">
        <v>7</v>
      </c>
      <c r="B1" s="53" t="s">
        <v>27</v>
      </c>
      <c r="C1" s="54" t="s">
        <v>28</v>
      </c>
      <c r="D1" s="54" t="s">
        <v>29</v>
      </c>
      <c r="E1" s="54" t="s">
        <v>30</v>
      </c>
      <c r="F1" s="53" t="s">
        <v>8</v>
      </c>
      <c r="G1" s="55" t="s">
        <v>31</v>
      </c>
      <c r="H1" s="55" t="s">
        <v>32</v>
      </c>
      <c r="I1" s="55" t="s">
        <v>33</v>
      </c>
      <c r="J1" s="55" t="s">
        <v>5</v>
      </c>
      <c r="K1" s="55" t="s">
        <v>6</v>
      </c>
      <c r="L1" s="55" t="s">
        <v>34</v>
      </c>
      <c r="M1" s="39" t="s">
        <v>35</v>
      </c>
      <c r="N1" s="39"/>
    </row>
    <row r="2" spans="1:19" ht="12.75" customHeight="1" x14ac:dyDescent="0.2">
      <c r="A2" s="50" t="s">
        <v>36</v>
      </c>
      <c r="B2" s="50" t="str">
        <f>+LEFT(A2,1)</f>
        <v>1</v>
      </c>
      <c r="C2" s="50" t="e">
        <f>+MID(VLOOKUP(A2,#REF!,2,0),4,LEN(VLOOKUP(A2,#REF!,2,0))-4)</f>
        <v>#REF!</v>
      </c>
      <c r="D2" s="50" t="s">
        <v>37</v>
      </c>
      <c r="E2" s="50" t="e">
        <f>+VLOOKUP(A2,#REF!,3,0)</f>
        <v>#REF!</v>
      </c>
      <c r="F2" s="50" t="e">
        <f>+VLOOKUP(A2,#REF!,10,0)</f>
        <v>#REF!</v>
      </c>
      <c r="G2" s="50" t="e">
        <f>+VLOOKUP(A2,#REF!,13)</f>
        <v>#REF!</v>
      </c>
      <c r="H2" s="52" t="e">
        <f>+_xlfn.RANK.EQ(G2,$G$2:$G$82,1)</f>
        <v>#REF!</v>
      </c>
      <c r="I2" s="50" t="e">
        <f t="shared" ref="I2:I33" si="0">+IF(F2=$F$2,$P$4,IF(F2=$F$3,$P$2,$P$3))</f>
        <v>#REF!</v>
      </c>
      <c r="J2" s="50" t="s">
        <v>38</v>
      </c>
      <c r="K2" s="50" t="e">
        <f>+IF(ISBLANK(VLOOKUP(A2,#REF!,5,0)),"",VLOOKUP(A2,#REF!,5,0))</f>
        <v>#REF!</v>
      </c>
      <c r="L2" s="50" t="e">
        <f>+IF(ISBLANK(VLOOKUP(A2,#REF!,9,0)),"",VLOOKUP(A2,#REF!,9,0))</f>
        <v>#REF!</v>
      </c>
      <c r="M2" s="50" t="e">
        <f>+IF(OR(AND(K2=1,L2=1),AND(ISBLANK(K2),ISBLANK(L2)),K2="",L2=""),0,IF(OR(AND(K2=1,L2=2),AND(K2=1,L2=3)),0.25,IF(OR(AND(K2=2,L2=2),AND(K2=3,L2=1),AND(K2=3,L2=2),AND(K2=2,L2=1)),0.5,IF(AND(K2=2,L2=3),0.75,1))))</f>
        <v>#REF!</v>
      </c>
      <c r="N2" s="50" t="e">
        <f>+AVERAGEIF($D$2:$D$82,D2,$M$2:$M$82)</f>
        <v>#REF!</v>
      </c>
      <c r="O2" s="48" t="s">
        <v>0</v>
      </c>
      <c r="P2" s="49" t="s">
        <v>39</v>
      </c>
      <c r="Q2" s="49"/>
      <c r="R2" s="50"/>
      <c r="S2" s="50"/>
    </row>
    <row r="3" spans="1:19" ht="12.75" customHeight="1" x14ac:dyDescent="0.2">
      <c r="A3" s="50" t="s">
        <v>40</v>
      </c>
      <c r="B3" s="50" t="str">
        <f t="shared" ref="B3:B42" si="1">+LEFT(A3,1)</f>
        <v>1</v>
      </c>
      <c r="C3" s="50" t="e">
        <f>+MID(VLOOKUP(A3,#REF!,2,0),4,LEN(VLOOKUP(A3,#REF!,2,0))-4)</f>
        <v>#REF!</v>
      </c>
      <c r="D3" s="50" t="s">
        <v>37</v>
      </c>
      <c r="E3" s="50" t="e">
        <f>+VLOOKUP(A3,#REF!,3,0)</f>
        <v>#REF!</v>
      </c>
      <c r="F3" s="50" t="e">
        <f>+VLOOKUP(A3,#REF!,10,0)</f>
        <v>#REF!</v>
      </c>
      <c r="G3" s="50" t="e">
        <f>+VLOOKUP(A3,#REF!,13,0)</f>
        <v>#REF!</v>
      </c>
      <c r="H3" s="52" t="e">
        <f t="shared" ref="H3:H70" si="2">+_xlfn.RANK.EQ(G3,$G$2:$G$82,1)</f>
        <v>#REF!</v>
      </c>
      <c r="I3" s="50" t="e">
        <f t="shared" si="0"/>
        <v>#REF!</v>
      </c>
      <c r="J3" s="50" t="s">
        <v>38</v>
      </c>
      <c r="K3" s="50" t="e">
        <f>+IF(ISBLANK(VLOOKUP(A3,#REF!,5,0)),"",VLOOKUP(A3,#REF!,5,0))</f>
        <v>#REF!</v>
      </c>
      <c r="L3" s="50" t="e">
        <f>+IF(ISBLANK(VLOOKUP(A3,#REF!,9,0)),"",VLOOKUP(A3,#REF!,9,0))</f>
        <v>#REF!</v>
      </c>
      <c r="M3" s="50" t="e">
        <f>+IF(OR(AND(K3=1,L3=1),AND(ISBLANK(K3),ISBLANK(L3)),K3="",L3=""),0,IF(OR(AND(K3=1,L3=2),AND(K3=1,L3=3)),0.25,IF(OR(AND(K3=2,L3=2),AND(K3=3,L3=1),AND(K3=3,L3=2),AND(K3=2,L3=1)),0.5,IF(AND(K3=2,L3=3),0.75,1))))</f>
        <v>#REF!</v>
      </c>
      <c r="N3" s="50" t="e">
        <f t="shared" ref="N3:N70" si="3">+AVERAGEIF($D$2:$D$82,D3,$M$2:$M$82)</f>
        <v>#REF!</v>
      </c>
      <c r="O3" s="51" t="s">
        <v>1</v>
      </c>
      <c r="P3" s="49" t="s">
        <v>41</v>
      </c>
      <c r="Q3" s="49"/>
      <c r="R3" s="50" t="s">
        <v>42</v>
      </c>
      <c r="S3" s="50"/>
    </row>
    <row r="4" spans="1:19" ht="16.5" customHeight="1" x14ac:dyDescent="0.2">
      <c r="A4" s="50" t="s">
        <v>43</v>
      </c>
      <c r="B4" s="50" t="str">
        <f t="shared" si="1"/>
        <v>1</v>
      </c>
      <c r="C4" s="50" t="e">
        <f>+MID(VLOOKUP(A4,#REF!,2,0),4,LEN(VLOOKUP(A4,#REF!,2,0))-4)</f>
        <v>#REF!</v>
      </c>
      <c r="D4" s="50" t="s">
        <v>37</v>
      </c>
      <c r="E4" s="50" t="e">
        <f>+VLOOKUP(A4,#REF!,3,0)</f>
        <v>#REF!</v>
      </c>
      <c r="F4" s="50" t="e">
        <f>+VLOOKUP(A4,#REF!,10,0)</f>
        <v>#REF!</v>
      </c>
      <c r="G4" s="50" t="e">
        <f>+VLOOKUP(A4,#REF!,13,0)</f>
        <v>#REF!</v>
      </c>
      <c r="H4" s="52" t="e">
        <f t="shared" si="2"/>
        <v>#REF!</v>
      </c>
      <c r="I4" s="50" t="e">
        <f t="shared" si="0"/>
        <v>#REF!</v>
      </c>
      <c r="J4" s="50" t="s">
        <v>38</v>
      </c>
      <c r="K4" s="50" t="e">
        <f>+IF(ISBLANK(VLOOKUP(A4,#REF!,5,0)),"",VLOOKUP(A4,#REF!,5,0))</f>
        <v>#REF!</v>
      </c>
      <c r="L4" s="50" t="e">
        <f>+IF(ISBLANK(VLOOKUP(A4,#REF!,9,0)),"",VLOOKUP(A4,#REF!,9,0))</f>
        <v>#REF!</v>
      </c>
      <c r="M4" s="50" t="e">
        <f t="shared" ref="M4:M67" si="4">+IF(OR(AND(K4=1,L4=1),AND(ISBLANK(K4),ISBLANK(L4)),K4="",L4=""),0,IF(OR(AND(K4=1,L4=2),AND(K4=1,L4=3)),0.25,IF(OR(AND(K4=2,L4=2),AND(K4=3,L4=1),AND(K4=3,L4=2),AND(K4=2,L4=1)),0.5,IF(AND(K4=2,L4=3),0.75,1))))</f>
        <v>#REF!</v>
      </c>
      <c r="N4" s="50" t="e">
        <f t="shared" si="3"/>
        <v>#REF!</v>
      </c>
      <c r="O4" s="51" t="s">
        <v>2</v>
      </c>
      <c r="P4" s="49" t="s">
        <v>44</v>
      </c>
      <c r="Q4" s="49"/>
      <c r="R4" s="50"/>
      <c r="S4" s="50"/>
    </row>
    <row r="5" spans="1:19" x14ac:dyDescent="0.2">
      <c r="A5" s="50" t="s">
        <v>45</v>
      </c>
      <c r="B5" s="50" t="str">
        <f t="shared" si="1"/>
        <v>1</v>
      </c>
      <c r="C5" s="50" t="e">
        <f>+MID(VLOOKUP(A5,#REF!,2,0),4,LEN(VLOOKUP(A5,#REF!,2,0))-4)</f>
        <v>#REF!</v>
      </c>
      <c r="D5" s="50" t="s">
        <v>37</v>
      </c>
      <c r="E5" s="50" t="e">
        <f>+VLOOKUP(A5,#REF!,3,0)</f>
        <v>#REF!</v>
      </c>
      <c r="F5" s="50" t="e">
        <f>+VLOOKUP(A5,#REF!,10,0)</f>
        <v>#REF!</v>
      </c>
      <c r="G5" s="50" t="e">
        <f>+VLOOKUP(A5,#REF!,13,0)</f>
        <v>#REF!</v>
      </c>
      <c r="H5" s="52" t="e">
        <f t="shared" si="2"/>
        <v>#REF!</v>
      </c>
      <c r="I5" s="50" t="e">
        <f t="shared" si="0"/>
        <v>#REF!</v>
      </c>
      <c r="J5" s="50" t="s">
        <v>38</v>
      </c>
      <c r="K5" s="50" t="e">
        <f>+IF(ISBLANK(VLOOKUP(A5,#REF!,5,0)),"",VLOOKUP(A5,#REF!,5,0))</f>
        <v>#REF!</v>
      </c>
      <c r="L5" s="50" t="e">
        <f>+IF(ISBLANK(VLOOKUP(A5,#REF!,9,0)),"",VLOOKUP(A5,#REF!,9,0))</f>
        <v>#REF!</v>
      </c>
      <c r="M5" s="50" t="e">
        <f t="shared" si="4"/>
        <v>#REF!</v>
      </c>
      <c r="N5" s="50" t="e">
        <f t="shared" si="3"/>
        <v>#REF!</v>
      </c>
      <c r="O5" s="50"/>
      <c r="P5" s="50"/>
    </row>
    <row r="6" spans="1:19" x14ac:dyDescent="0.2">
      <c r="A6" s="50" t="s">
        <v>46</v>
      </c>
      <c r="B6" s="50" t="str">
        <f t="shared" si="1"/>
        <v>1</v>
      </c>
      <c r="C6" s="50" t="e">
        <f>+MID(VLOOKUP(A6,#REF!,2,0),4,LEN(VLOOKUP(A6,#REF!,2,0))-4)</f>
        <v>#REF!</v>
      </c>
      <c r="D6" s="50" t="s">
        <v>37</v>
      </c>
      <c r="E6" s="50" t="e">
        <f>+VLOOKUP(A6,#REF!,3,0)</f>
        <v>#REF!</v>
      </c>
      <c r="F6" s="50" t="e">
        <f>+VLOOKUP(A6,#REF!,10,0)</f>
        <v>#REF!</v>
      </c>
      <c r="G6" s="50" t="e">
        <f>+VLOOKUP(A6,#REF!,13,0)</f>
        <v>#REF!</v>
      </c>
      <c r="H6" s="52" t="e">
        <f t="shared" si="2"/>
        <v>#REF!</v>
      </c>
      <c r="I6" s="50" t="e">
        <f t="shared" si="0"/>
        <v>#REF!</v>
      </c>
      <c r="J6" s="50" t="s">
        <v>38</v>
      </c>
      <c r="K6" s="50" t="e">
        <f>+IF(ISBLANK(VLOOKUP(A6,#REF!,5,0)),"",VLOOKUP(A6,#REF!,5,0))</f>
        <v>#REF!</v>
      </c>
      <c r="L6" s="50" t="e">
        <f>+IF(ISBLANK(VLOOKUP(A6,#REF!,9,0)),"",VLOOKUP(A6,#REF!,9,0))</f>
        <v>#REF!</v>
      </c>
      <c r="M6" s="50" t="e">
        <f t="shared" si="4"/>
        <v>#REF!</v>
      </c>
      <c r="N6" s="50" t="e">
        <f t="shared" si="3"/>
        <v>#REF!</v>
      </c>
      <c r="O6" s="50"/>
      <c r="P6" s="50"/>
    </row>
    <row r="7" spans="1:19" x14ac:dyDescent="0.2">
      <c r="A7" s="50" t="s">
        <v>47</v>
      </c>
      <c r="B7" s="50" t="str">
        <f t="shared" si="1"/>
        <v>2</v>
      </c>
      <c r="C7" s="50" t="e">
        <f>+MID(VLOOKUP(A7,#REF!,2,0),4,LEN(VLOOKUP(A7,#REF!,2,0))-4)</f>
        <v>#REF!</v>
      </c>
      <c r="D7" s="50" t="s">
        <v>37</v>
      </c>
      <c r="E7" s="50" t="e">
        <f>+VLOOKUP(A7,#REF!,3,0)</f>
        <v>#REF!</v>
      </c>
      <c r="F7" s="50" t="e">
        <f>+VLOOKUP(A7,#REF!,10,0)</f>
        <v>#REF!</v>
      </c>
      <c r="G7" s="50" t="e">
        <f>+VLOOKUP(A7,#REF!,13,0)</f>
        <v>#REF!</v>
      </c>
      <c r="H7" s="52" t="e">
        <f t="shared" si="2"/>
        <v>#REF!</v>
      </c>
      <c r="I7" s="50" t="e">
        <f t="shared" si="0"/>
        <v>#REF!</v>
      </c>
      <c r="J7" s="50" t="s">
        <v>48</v>
      </c>
      <c r="K7" s="50" t="e">
        <f>+IF(ISBLANK(VLOOKUP(A7,#REF!,5,0)),"",VLOOKUP(A7,#REF!,5,0))</f>
        <v>#REF!</v>
      </c>
      <c r="L7" s="50" t="e">
        <f>+IF(ISBLANK(VLOOKUP(A7,#REF!,9,0)),"",VLOOKUP(A7,#REF!,9,0))</f>
        <v>#REF!</v>
      </c>
      <c r="M7" s="50" t="e">
        <f t="shared" si="4"/>
        <v>#REF!</v>
      </c>
      <c r="N7" s="50" t="e">
        <f t="shared" si="3"/>
        <v>#REF!</v>
      </c>
      <c r="O7" s="50"/>
      <c r="P7" s="50"/>
    </row>
    <row r="8" spans="1:19" x14ac:dyDescent="0.2">
      <c r="A8" s="50" t="s">
        <v>49</v>
      </c>
      <c r="B8" s="50" t="str">
        <f t="shared" si="1"/>
        <v>2</v>
      </c>
      <c r="C8" s="50" t="e">
        <f>+MID(VLOOKUP(A8,#REF!,2,0),4,LEN(VLOOKUP(A8,#REF!,2,0))-4)</f>
        <v>#REF!</v>
      </c>
      <c r="D8" s="50" t="s">
        <v>37</v>
      </c>
      <c r="E8" s="50" t="e">
        <f>+VLOOKUP(A8,#REF!,3,0)</f>
        <v>#REF!</v>
      </c>
      <c r="F8" s="50" t="e">
        <f>+VLOOKUP(A8,#REF!,10,0)</f>
        <v>#REF!</v>
      </c>
      <c r="G8" s="50" t="e">
        <f>+VLOOKUP(A8,#REF!,13,0)</f>
        <v>#REF!</v>
      </c>
      <c r="H8" s="52" t="e">
        <f t="shared" si="2"/>
        <v>#REF!</v>
      </c>
      <c r="I8" s="50" t="e">
        <f t="shared" si="0"/>
        <v>#REF!</v>
      </c>
      <c r="J8" s="50" t="s">
        <v>48</v>
      </c>
      <c r="K8" s="50" t="e">
        <f>+IF(ISBLANK(VLOOKUP(A8,#REF!,5,0)),"",VLOOKUP(A8,#REF!,5,0))</f>
        <v>#REF!</v>
      </c>
      <c r="L8" s="50" t="e">
        <f>+IF(ISBLANK(VLOOKUP(A8,#REF!,9,0)),"",VLOOKUP(A8,#REF!,9,0))</f>
        <v>#REF!</v>
      </c>
      <c r="M8" s="50" t="e">
        <f t="shared" si="4"/>
        <v>#REF!</v>
      </c>
      <c r="N8" s="50" t="e">
        <f t="shared" si="3"/>
        <v>#REF!</v>
      </c>
      <c r="O8" s="50"/>
      <c r="P8" s="50"/>
    </row>
    <row r="9" spans="1:19" x14ac:dyDescent="0.2">
      <c r="A9" s="50" t="s">
        <v>50</v>
      </c>
      <c r="B9" s="50" t="str">
        <f t="shared" si="1"/>
        <v>2</v>
      </c>
      <c r="C9" s="50" t="e">
        <f>+MID(VLOOKUP(A9,#REF!,2,0),4,LEN(VLOOKUP(A9,#REF!,2,0))-4)</f>
        <v>#REF!</v>
      </c>
      <c r="D9" s="50" t="s">
        <v>37</v>
      </c>
      <c r="E9" s="50" t="e">
        <f>+VLOOKUP(A9,#REF!,3,0)</f>
        <v>#REF!</v>
      </c>
      <c r="F9" s="50" t="e">
        <f>+VLOOKUP(A9,#REF!,10,0)</f>
        <v>#REF!</v>
      </c>
      <c r="G9" s="50" t="e">
        <f>+VLOOKUP(A9,#REF!,13,0)</f>
        <v>#REF!</v>
      </c>
      <c r="H9" s="52" t="e">
        <f t="shared" si="2"/>
        <v>#REF!</v>
      </c>
      <c r="I9" s="50" t="e">
        <f t="shared" si="0"/>
        <v>#REF!</v>
      </c>
      <c r="J9" s="50" t="s">
        <v>48</v>
      </c>
      <c r="K9" s="50" t="e">
        <f>+IF(ISBLANK(VLOOKUP(A9,#REF!,5,0)),"",VLOOKUP(A9,#REF!,5,0))</f>
        <v>#REF!</v>
      </c>
      <c r="L9" s="50" t="e">
        <f>+IF(ISBLANK(VLOOKUP(A9,#REF!,9,0)),"",VLOOKUP(A9,#REF!,9,0))</f>
        <v>#REF!</v>
      </c>
      <c r="M9" s="50" t="e">
        <f t="shared" si="4"/>
        <v>#REF!</v>
      </c>
      <c r="N9" s="50" t="e">
        <f t="shared" si="3"/>
        <v>#REF!</v>
      </c>
      <c r="O9" s="50"/>
      <c r="P9" s="50"/>
    </row>
    <row r="10" spans="1:19" x14ac:dyDescent="0.2">
      <c r="A10" s="50" t="s">
        <v>51</v>
      </c>
      <c r="B10" s="50" t="str">
        <f t="shared" si="1"/>
        <v>3</v>
      </c>
      <c r="C10" s="50" t="e">
        <f>+MID(VLOOKUP(A10,#REF!,2,0),4,LEN(VLOOKUP(A10,#REF!,2,0))-4)</f>
        <v>#REF!</v>
      </c>
      <c r="D10" s="50" t="s">
        <v>37</v>
      </c>
      <c r="E10" s="50" t="e">
        <f>+VLOOKUP(A10,#REF!,3,0)</f>
        <v>#REF!</v>
      </c>
      <c r="F10" s="50" t="e">
        <f>+VLOOKUP(A10,#REF!,10,0)</f>
        <v>#REF!</v>
      </c>
      <c r="G10" s="50" t="e">
        <f>+VLOOKUP(A10,#REF!,13,0)</f>
        <v>#REF!</v>
      </c>
      <c r="H10" s="52" t="e">
        <f t="shared" si="2"/>
        <v>#REF!</v>
      </c>
      <c r="I10" s="50" t="e">
        <f t="shared" si="0"/>
        <v>#REF!</v>
      </c>
      <c r="J10" s="50" t="s">
        <v>52</v>
      </c>
      <c r="K10" s="50" t="e">
        <f>+IF(ISBLANK(VLOOKUP(A10,#REF!,5,0)),"",VLOOKUP(A10,#REF!,5,0))</f>
        <v>#REF!</v>
      </c>
      <c r="L10" s="50" t="e">
        <f>+IF(ISBLANK(VLOOKUP(A10,#REF!,9,0)),"",VLOOKUP(A10,#REF!,9,0))</f>
        <v>#REF!</v>
      </c>
      <c r="M10" s="50" t="e">
        <f t="shared" si="4"/>
        <v>#REF!</v>
      </c>
      <c r="N10" s="50" t="e">
        <f t="shared" si="3"/>
        <v>#REF!</v>
      </c>
      <c r="O10" s="50"/>
      <c r="P10" s="50"/>
    </row>
    <row r="11" spans="1:19" x14ac:dyDescent="0.2">
      <c r="A11" s="50" t="s">
        <v>53</v>
      </c>
      <c r="B11" s="50" t="str">
        <f t="shared" si="1"/>
        <v>3</v>
      </c>
      <c r="C11" s="50" t="e">
        <f>+MID(VLOOKUP(A11,#REF!,2,0),4,LEN(VLOOKUP(A11,#REF!,2,0))-4)</f>
        <v>#REF!</v>
      </c>
      <c r="D11" s="50" t="s">
        <v>37</v>
      </c>
      <c r="E11" s="50" t="e">
        <f>+VLOOKUP(A11,#REF!,3,0)</f>
        <v>#REF!</v>
      </c>
      <c r="F11" s="50" t="e">
        <f>+VLOOKUP(A11,#REF!,10,0)</f>
        <v>#REF!</v>
      </c>
      <c r="G11" s="50" t="e">
        <f>+VLOOKUP(A11,#REF!,13,0)</f>
        <v>#REF!</v>
      </c>
      <c r="H11" s="52" t="e">
        <f t="shared" si="2"/>
        <v>#REF!</v>
      </c>
      <c r="I11" s="50" t="e">
        <f t="shared" si="0"/>
        <v>#REF!</v>
      </c>
      <c r="J11" s="50" t="s">
        <v>52</v>
      </c>
      <c r="K11" s="50" t="e">
        <f>+IF(ISBLANK(VLOOKUP(A11,#REF!,5,0)),"",VLOOKUP(A11,#REF!,5,0))</f>
        <v>#REF!</v>
      </c>
      <c r="L11" s="50" t="e">
        <f>+IF(ISBLANK(VLOOKUP(A11,#REF!,9,0)),"",VLOOKUP(A11,#REF!,9,0))</f>
        <v>#REF!</v>
      </c>
      <c r="M11" s="50" t="e">
        <f t="shared" si="4"/>
        <v>#REF!</v>
      </c>
      <c r="N11" s="50" t="e">
        <f t="shared" si="3"/>
        <v>#REF!</v>
      </c>
      <c r="O11" s="50"/>
      <c r="P11" s="50"/>
    </row>
    <row r="12" spans="1:19" x14ac:dyDescent="0.2">
      <c r="A12" s="50" t="s">
        <v>54</v>
      </c>
      <c r="B12" s="50" t="str">
        <f t="shared" si="1"/>
        <v>3</v>
      </c>
      <c r="C12" s="50" t="e">
        <f>+MID(VLOOKUP(A12,#REF!,2,0),4,LEN(VLOOKUP(A12,#REF!,2,0))-4)</f>
        <v>#REF!</v>
      </c>
      <c r="D12" s="50" t="s">
        <v>37</v>
      </c>
      <c r="E12" s="50" t="e">
        <f>+VLOOKUP(A12,#REF!,3,0)</f>
        <v>#REF!</v>
      </c>
      <c r="F12" s="50" t="e">
        <f>+VLOOKUP(A12,#REF!,10,0)</f>
        <v>#REF!</v>
      </c>
      <c r="G12" s="50" t="e">
        <f>+VLOOKUP(A12,#REF!,13,0)</f>
        <v>#REF!</v>
      </c>
      <c r="H12" s="52" t="e">
        <f t="shared" si="2"/>
        <v>#REF!</v>
      </c>
      <c r="I12" s="50" t="e">
        <f t="shared" si="0"/>
        <v>#REF!</v>
      </c>
      <c r="J12" s="50" t="s">
        <v>52</v>
      </c>
      <c r="K12" s="50" t="e">
        <f>+IF(ISBLANK(VLOOKUP(A12,#REF!,5,0)),"",VLOOKUP(A12,#REF!,5,0))</f>
        <v>#REF!</v>
      </c>
      <c r="L12" s="50" t="e">
        <f>+IF(ISBLANK(VLOOKUP(A12,#REF!,9,0)),"",VLOOKUP(A12,#REF!,9,0))</f>
        <v>#REF!</v>
      </c>
      <c r="M12" s="50" t="e">
        <f t="shared" si="4"/>
        <v>#REF!</v>
      </c>
      <c r="N12" s="50" t="e">
        <f t="shared" si="3"/>
        <v>#REF!</v>
      </c>
      <c r="O12" s="50"/>
      <c r="P12" s="50"/>
    </row>
    <row r="13" spans="1:19" x14ac:dyDescent="0.2">
      <c r="A13" s="50" t="s">
        <v>55</v>
      </c>
      <c r="B13" s="50" t="str">
        <f t="shared" si="1"/>
        <v>4</v>
      </c>
      <c r="C13" s="50" t="e">
        <f>+MID(VLOOKUP(A13,#REF!,2,0),4,LEN(VLOOKUP(A13,#REF!,2,0))-4)</f>
        <v>#REF!</v>
      </c>
      <c r="D13" s="50" t="s">
        <v>37</v>
      </c>
      <c r="E13" s="50" t="e">
        <f>+VLOOKUP(A13,#REF!,3,0)</f>
        <v>#REF!</v>
      </c>
      <c r="F13" s="50" t="e">
        <f>+VLOOKUP(A13,#REF!,10,0)</f>
        <v>#REF!</v>
      </c>
      <c r="G13" s="50" t="e">
        <f>+VLOOKUP(A13,#REF!,13,0)</f>
        <v>#REF!</v>
      </c>
      <c r="H13" s="52" t="e">
        <f t="shared" si="2"/>
        <v>#REF!</v>
      </c>
      <c r="I13" s="50" t="e">
        <f t="shared" si="0"/>
        <v>#REF!</v>
      </c>
      <c r="J13" s="50" t="s">
        <v>56</v>
      </c>
      <c r="K13" s="50" t="e">
        <f>+IF(ISBLANK(VLOOKUP(A13,#REF!,5,0)),"",VLOOKUP(A13,#REF!,5,0))</f>
        <v>#REF!</v>
      </c>
      <c r="L13" s="50" t="e">
        <f>+IF(ISBLANK(VLOOKUP(A13,#REF!,9,0)),"",VLOOKUP(A13,#REF!,9,0))</f>
        <v>#REF!</v>
      </c>
      <c r="M13" s="50" t="e">
        <f t="shared" si="4"/>
        <v>#REF!</v>
      </c>
      <c r="N13" s="50" t="e">
        <f t="shared" si="3"/>
        <v>#REF!</v>
      </c>
      <c r="O13" s="50"/>
      <c r="P13" s="50"/>
    </row>
    <row r="14" spans="1:19" x14ac:dyDescent="0.2">
      <c r="A14" s="50" t="s">
        <v>57</v>
      </c>
      <c r="B14" s="50" t="str">
        <f t="shared" si="1"/>
        <v>4</v>
      </c>
      <c r="C14" s="50" t="e">
        <f>+MID(VLOOKUP(A14,#REF!,2,0),4,LEN(VLOOKUP(A14,#REF!,2,0))-4)</f>
        <v>#REF!</v>
      </c>
      <c r="D14" s="50" t="s">
        <v>37</v>
      </c>
      <c r="E14" s="50" t="e">
        <f>+VLOOKUP(A14,#REF!,3,0)</f>
        <v>#REF!</v>
      </c>
      <c r="F14" s="50" t="e">
        <f>+VLOOKUP(A14,#REF!,10,0)</f>
        <v>#REF!</v>
      </c>
      <c r="G14" s="50" t="e">
        <f>+VLOOKUP(A14,#REF!,13,0)</f>
        <v>#REF!</v>
      </c>
      <c r="H14" s="52" t="e">
        <f t="shared" si="2"/>
        <v>#REF!</v>
      </c>
      <c r="I14" s="50" t="e">
        <f t="shared" si="0"/>
        <v>#REF!</v>
      </c>
      <c r="J14" s="50" t="s">
        <v>56</v>
      </c>
      <c r="K14" s="50" t="e">
        <f>+IF(ISBLANK(VLOOKUP(A14,#REF!,5,0)),"",VLOOKUP(A14,#REF!,5,0))</f>
        <v>#REF!</v>
      </c>
      <c r="L14" s="50" t="e">
        <f>+IF(ISBLANK(VLOOKUP(A14,#REF!,9,0)),"",VLOOKUP(A14,#REF!,9,0))</f>
        <v>#REF!</v>
      </c>
      <c r="M14" s="50" t="e">
        <f t="shared" si="4"/>
        <v>#REF!</v>
      </c>
      <c r="N14" s="50" t="e">
        <f t="shared" si="3"/>
        <v>#REF!</v>
      </c>
      <c r="O14" s="50"/>
      <c r="P14" s="50"/>
    </row>
    <row r="15" spans="1:19" x14ac:dyDescent="0.2">
      <c r="A15" s="50" t="s">
        <v>58</v>
      </c>
      <c r="B15" s="50" t="str">
        <f t="shared" si="1"/>
        <v>4</v>
      </c>
      <c r="C15" s="50" t="e">
        <f>+MID(VLOOKUP(A15,#REF!,2,0),4,LEN(VLOOKUP(A15,#REF!,2,0))-4)</f>
        <v>#REF!</v>
      </c>
      <c r="D15" s="50" t="s">
        <v>37</v>
      </c>
      <c r="E15" s="50" t="e">
        <f>+VLOOKUP(A15,#REF!,3,0)</f>
        <v>#REF!</v>
      </c>
      <c r="F15" s="50" t="e">
        <f>+VLOOKUP(A15,#REF!,10,0)</f>
        <v>#REF!</v>
      </c>
      <c r="G15" s="50" t="e">
        <f>+VLOOKUP(A15,#REF!,13,0)</f>
        <v>#REF!</v>
      </c>
      <c r="H15" s="52" t="e">
        <f t="shared" si="2"/>
        <v>#REF!</v>
      </c>
      <c r="I15" s="50" t="e">
        <f t="shared" si="0"/>
        <v>#REF!</v>
      </c>
      <c r="J15" s="50" t="s">
        <v>56</v>
      </c>
      <c r="K15" s="50" t="e">
        <f>+IF(ISBLANK(VLOOKUP(A15,#REF!,5,0)),"",VLOOKUP(A15,#REF!,5,0))</f>
        <v>#REF!</v>
      </c>
      <c r="L15" s="50" t="e">
        <f>+IF(ISBLANK(VLOOKUP(A15,#REF!,9,0)),"",VLOOKUP(A15,#REF!,9,0))</f>
        <v>#REF!</v>
      </c>
      <c r="M15" s="50" t="e">
        <f t="shared" si="4"/>
        <v>#REF!</v>
      </c>
      <c r="N15" s="50" t="e">
        <f t="shared" si="3"/>
        <v>#REF!</v>
      </c>
      <c r="O15" s="50"/>
      <c r="P15" s="50"/>
    </row>
    <row r="16" spans="1:19" x14ac:dyDescent="0.2">
      <c r="A16" s="50" t="s">
        <v>59</v>
      </c>
      <c r="B16" s="50" t="str">
        <f t="shared" si="1"/>
        <v>4</v>
      </c>
      <c r="C16" s="50" t="e">
        <f>+MID(VLOOKUP(A16,#REF!,2,0),4,LEN(VLOOKUP(A16,#REF!,2,0))-4)</f>
        <v>#REF!</v>
      </c>
      <c r="D16" s="50" t="s">
        <v>37</v>
      </c>
      <c r="E16" s="50" t="e">
        <f>+VLOOKUP(A16,#REF!,3,0)</f>
        <v>#REF!</v>
      </c>
      <c r="F16" s="50" t="e">
        <f>+VLOOKUP(A16,#REF!,10,0)</f>
        <v>#REF!</v>
      </c>
      <c r="G16" s="50" t="e">
        <f>+VLOOKUP(A16,#REF!,13,0)</f>
        <v>#REF!</v>
      </c>
      <c r="H16" s="52" t="e">
        <f t="shared" si="2"/>
        <v>#REF!</v>
      </c>
      <c r="I16" s="50" t="e">
        <f t="shared" si="0"/>
        <v>#REF!</v>
      </c>
      <c r="J16" s="50" t="s">
        <v>56</v>
      </c>
      <c r="K16" s="50" t="e">
        <f>+IF(ISBLANK(VLOOKUP(A16,#REF!,5,0)),"",VLOOKUP(A16,#REF!,5,0))</f>
        <v>#REF!</v>
      </c>
      <c r="L16" s="50" t="e">
        <f>+IF(ISBLANK(VLOOKUP(A16,#REF!,9,0)),"",VLOOKUP(A16,#REF!,9,0))</f>
        <v>#REF!</v>
      </c>
      <c r="M16" s="50" t="e">
        <f t="shared" si="4"/>
        <v>#REF!</v>
      </c>
      <c r="N16" s="50" t="e">
        <f t="shared" si="3"/>
        <v>#REF!</v>
      </c>
      <c r="O16" s="50"/>
      <c r="P16" s="50"/>
    </row>
    <row r="17" spans="1:16" x14ac:dyDescent="0.2">
      <c r="A17" s="50" t="s">
        <v>60</v>
      </c>
      <c r="B17" s="50" t="str">
        <f t="shared" si="1"/>
        <v>4</v>
      </c>
      <c r="C17" s="50" t="e">
        <f>+MID(VLOOKUP(A17,#REF!,2,0),4,LEN(VLOOKUP(A17,#REF!,2,0))-4)</f>
        <v>#REF!</v>
      </c>
      <c r="D17" s="50" t="s">
        <v>37</v>
      </c>
      <c r="E17" s="50" t="e">
        <f>+VLOOKUP(A17,#REF!,3,0)</f>
        <v>#REF!</v>
      </c>
      <c r="F17" s="50" t="e">
        <f>+VLOOKUP(A17,#REF!,10,0)</f>
        <v>#REF!</v>
      </c>
      <c r="G17" s="50" t="e">
        <f>+VLOOKUP(A17,#REF!,13,0)</f>
        <v>#REF!</v>
      </c>
      <c r="H17" s="52" t="e">
        <f t="shared" si="2"/>
        <v>#REF!</v>
      </c>
      <c r="I17" s="50" t="e">
        <f t="shared" si="0"/>
        <v>#REF!</v>
      </c>
      <c r="J17" s="50" t="s">
        <v>56</v>
      </c>
      <c r="K17" s="50" t="e">
        <f>+IF(ISBLANK(VLOOKUP(A17,#REF!,5,0)),"",VLOOKUP(A17,#REF!,5,0))</f>
        <v>#REF!</v>
      </c>
      <c r="L17" s="50" t="e">
        <f>+IF(ISBLANK(VLOOKUP(A17,#REF!,9,0)),"",VLOOKUP(A17,#REF!,9,0))</f>
        <v>#REF!</v>
      </c>
      <c r="M17" s="50" t="e">
        <f t="shared" si="4"/>
        <v>#REF!</v>
      </c>
      <c r="N17" s="50" t="e">
        <f t="shared" si="3"/>
        <v>#REF!</v>
      </c>
      <c r="O17" s="50"/>
      <c r="P17" s="50"/>
    </row>
    <row r="18" spans="1:16" x14ac:dyDescent="0.2">
      <c r="A18" s="50" t="s">
        <v>61</v>
      </c>
      <c r="B18" s="50" t="str">
        <f t="shared" si="1"/>
        <v>4</v>
      </c>
      <c r="C18" s="50" t="e">
        <f>+MID(VLOOKUP(A18,#REF!,2,0),4,LEN(VLOOKUP(A18,#REF!,2,0))-4)</f>
        <v>#REF!</v>
      </c>
      <c r="D18" s="50" t="s">
        <v>37</v>
      </c>
      <c r="E18" s="50" t="e">
        <f>+VLOOKUP(A18,#REF!,3,0)</f>
        <v>#REF!</v>
      </c>
      <c r="F18" s="50" t="e">
        <f>+VLOOKUP(A18,#REF!,10,0)</f>
        <v>#REF!</v>
      </c>
      <c r="G18" s="50" t="e">
        <f>+VLOOKUP(A18,#REF!,13,0)</f>
        <v>#REF!</v>
      </c>
      <c r="H18" s="52" t="e">
        <f t="shared" si="2"/>
        <v>#REF!</v>
      </c>
      <c r="I18" s="50" t="e">
        <f t="shared" si="0"/>
        <v>#REF!</v>
      </c>
      <c r="J18" s="50" t="s">
        <v>56</v>
      </c>
      <c r="K18" s="50" t="e">
        <f>+IF(ISBLANK(VLOOKUP(A18,#REF!,5,0)),"",VLOOKUP(A18,#REF!,5,0))</f>
        <v>#REF!</v>
      </c>
      <c r="L18" s="50" t="e">
        <f>+IF(ISBLANK(VLOOKUP(A18,#REF!,9,0)),"",VLOOKUP(A18,#REF!,9,0))</f>
        <v>#REF!</v>
      </c>
      <c r="M18" s="50" t="e">
        <f t="shared" si="4"/>
        <v>#REF!</v>
      </c>
      <c r="N18" s="50" t="e">
        <f t="shared" si="3"/>
        <v>#REF!</v>
      </c>
      <c r="O18" s="50"/>
      <c r="P18" s="50"/>
    </row>
    <row r="19" spans="1:16" x14ac:dyDescent="0.2">
      <c r="A19" s="50" t="s">
        <v>62</v>
      </c>
      <c r="B19" s="50" t="str">
        <f t="shared" si="1"/>
        <v>4</v>
      </c>
      <c r="C19" s="50" t="e">
        <f>+MID(VLOOKUP(A19,#REF!,2,0),4,LEN(VLOOKUP(A19,#REF!,2,0))-4)</f>
        <v>#REF!</v>
      </c>
      <c r="D19" s="50" t="s">
        <v>37</v>
      </c>
      <c r="E19" s="50" t="e">
        <f>+VLOOKUP(A19,#REF!,3,0)</f>
        <v>#REF!</v>
      </c>
      <c r="F19" s="50" t="e">
        <f>+VLOOKUP(A19,#REF!,10,0)</f>
        <v>#REF!</v>
      </c>
      <c r="G19" s="50" t="e">
        <f>+VLOOKUP(A19,#REF!,13,0)</f>
        <v>#REF!</v>
      </c>
      <c r="H19" s="52" t="e">
        <f>+_xlfn.RANK.EQ(G19,$G$2:$G$82,1)</f>
        <v>#REF!</v>
      </c>
      <c r="I19" s="50" t="e">
        <f t="shared" si="0"/>
        <v>#REF!</v>
      </c>
      <c r="J19" s="50" t="s">
        <v>56</v>
      </c>
      <c r="K19" s="50" t="e">
        <f>+IF(ISBLANK(VLOOKUP(A19,#REF!,5,0)),"",VLOOKUP(A19,#REF!,5,0))</f>
        <v>#REF!</v>
      </c>
      <c r="L19" s="50" t="e">
        <f>+IF(ISBLANK(VLOOKUP(A19,#REF!,9,0)),"",VLOOKUP(A19,#REF!,9,0))</f>
        <v>#REF!</v>
      </c>
      <c r="M19" s="50" t="e">
        <f t="shared" si="4"/>
        <v>#REF!</v>
      </c>
      <c r="N19" s="50" t="e">
        <f>+AVERAGEIF($D$2:$D$82,D19,$M$2:$M$82)</f>
        <v>#REF!</v>
      </c>
      <c r="O19" s="50"/>
      <c r="P19" s="50"/>
    </row>
    <row r="20" spans="1:16" x14ac:dyDescent="0.2">
      <c r="A20" s="50" t="s">
        <v>63</v>
      </c>
      <c r="B20" s="50" t="str">
        <f t="shared" si="1"/>
        <v>5</v>
      </c>
      <c r="C20" s="50" t="e">
        <f>+MID(VLOOKUP(A20,#REF!,2,0),4,LEN(VLOOKUP(A20,#REF!,2,0))-4)</f>
        <v>#REF!</v>
      </c>
      <c r="D20" s="50" t="s">
        <v>37</v>
      </c>
      <c r="E20" s="50" t="e">
        <f>+VLOOKUP(A20,#REF!,3,0)</f>
        <v>#REF!</v>
      </c>
      <c r="F20" s="50" t="e">
        <f>+VLOOKUP(A20,#REF!,10,0)</f>
        <v>#REF!</v>
      </c>
      <c r="G20" s="50" t="e">
        <f>+VLOOKUP(A20,#REF!,13,0)</f>
        <v>#REF!</v>
      </c>
      <c r="H20" s="52" t="e">
        <f t="shared" si="2"/>
        <v>#REF!</v>
      </c>
      <c r="I20" s="50" t="e">
        <f t="shared" si="0"/>
        <v>#REF!</v>
      </c>
      <c r="J20" s="50" t="s">
        <v>64</v>
      </c>
      <c r="K20" s="50" t="e">
        <f>+IF(ISBLANK(VLOOKUP(A20,#REF!,5,0)),"",VLOOKUP(A20,#REF!,5,0))</f>
        <v>#REF!</v>
      </c>
      <c r="L20" s="50" t="e">
        <f>+IF(ISBLANK(VLOOKUP(A20,#REF!,9,0)),"",VLOOKUP(A20,#REF!,9,0))</f>
        <v>#REF!</v>
      </c>
      <c r="M20" s="50" t="e">
        <f t="shared" si="4"/>
        <v>#REF!</v>
      </c>
      <c r="N20" s="50" t="e">
        <f t="shared" si="3"/>
        <v>#REF!</v>
      </c>
      <c r="O20" s="50"/>
      <c r="P20" s="50"/>
    </row>
    <row r="21" spans="1:16" x14ac:dyDescent="0.2">
      <c r="A21" s="50" t="s">
        <v>65</v>
      </c>
      <c r="B21" s="50" t="str">
        <f t="shared" si="1"/>
        <v>5</v>
      </c>
      <c r="C21" s="50" t="e">
        <f>+MID(VLOOKUP(A21,#REF!,2,0),4,LEN(VLOOKUP(A21,#REF!,2,0))-4)</f>
        <v>#REF!</v>
      </c>
      <c r="D21" s="50" t="s">
        <v>37</v>
      </c>
      <c r="E21" s="50" t="e">
        <f>+VLOOKUP(A21,#REF!,3,0)</f>
        <v>#REF!</v>
      </c>
      <c r="F21" s="50" t="e">
        <f>+VLOOKUP(A21,#REF!,10,0)</f>
        <v>#REF!</v>
      </c>
      <c r="G21" s="50" t="e">
        <f>+VLOOKUP(A21,#REF!,13,0)</f>
        <v>#REF!</v>
      </c>
      <c r="H21" s="52" t="e">
        <f t="shared" si="2"/>
        <v>#REF!</v>
      </c>
      <c r="I21" s="50" t="e">
        <f t="shared" si="0"/>
        <v>#REF!</v>
      </c>
      <c r="J21" s="50" t="s">
        <v>64</v>
      </c>
      <c r="K21" s="50" t="e">
        <f>+IF(ISBLANK(VLOOKUP(A21,#REF!,5,0)),"",VLOOKUP(A21,#REF!,5,0))</f>
        <v>#REF!</v>
      </c>
      <c r="L21" s="50" t="e">
        <f>+IF(ISBLANK(VLOOKUP(A21,#REF!,9,0)),"",VLOOKUP(A21,#REF!,9,0))</f>
        <v>#REF!</v>
      </c>
      <c r="M21" s="50" t="e">
        <f t="shared" si="4"/>
        <v>#REF!</v>
      </c>
      <c r="N21" s="50" t="e">
        <f t="shared" si="3"/>
        <v>#REF!</v>
      </c>
      <c r="O21" s="50"/>
      <c r="P21" s="50"/>
    </row>
    <row r="22" spans="1:16" x14ac:dyDescent="0.2">
      <c r="A22" s="50" t="s">
        <v>66</v>
      </c>
      <c r="B22" s="50" t="str">
        <f t="shared" si="1"/>
        <v>5</v>
      </c>
      <c r="C22" s="50" t="e">
        <f>+MID(VLOOKUP(A22,#REF!,2,0),4,LEN(VLOOKUP(A22,#REF!,2,0))-4)</f>
        <v>#REF!</v>
      </c>
      <c r="D22" s="50" t="s">
        <v>37</v>
      </c>
      <c r="E22" s="50" t="e">
        <f>+VLOOKUP(A22,#REF!,3,0)</f>
        <v>#REF!</v>
      </c>
      <c r="F22" s="50" t="e">
        <f>+VLOOKUP(A22,#REF!,10,0)</f>
        <v>#REF!</v>
      </c>
      <c r="G22" s="50" t="e">
        <f>+VLOOKUP(A22,#REF!,13,0)</f>
        <v>#REF!</v>
      </c>
      <c r="H22" s="52" t="e">
        <f t="shared" si="2"/>
        <v>#REF!</v>
      </c>
      <c r="I22" s="50" t="e">
        <f t="shared" si="0"/>
        <v>#REF!</v>
      </c>
      <c r="J22" s="50" t="s">
        <v>64</v>
      </c>
      <c r="K22" s="50" t="e">
        <f>+IF(ISBLANK(VLOOKUP(A22,#REF!,5,0)),"",VLOOKUP(A22,#REF!,5,0))</f>
        <v>#REF!</v>
      </c>
      <c r="L22" s="50" t="e">
        <f>+IF(ISBLANK(VLOOKUP(A22,#REF!,9,0)),"",VLOOKUP(A22,#REF!,9,0))</f>
        <v>#REF!</v>
      </c>
      <c r="M22" s="50" t="e">
        <f t="shared" si="4"/>
        <v>#REF!</v>
      </c>
      <c r="N22" s="50" t="e">
        <f t="shared" si="3"/>
        <v>#REF!</v>
      </c>
      <c r="O22" s="50"/>
      <c r="P22" s="50"/>
    </row>
    <row r="23" spans="1:16" x14ac:dyDescent="0.2">
      <c r="A23" s="50" t="s">
        <v>67</v>
      </c>
      <c r="B23" s="50" t="str">
        <f t="shared" si="1"/>
        <v>5</v>
      </c>
      <c r="C23" s="50" t="e">
        <f>+MID(VLOOKUP(A23,#REF!,2,0),4,LEN(VLOOKUP(A23,#REF!,2,0))-4)</f>
        <v>#REF!</v>
      </c>
      <c r="D23" s="50" t="s">
        <v>37</v>
      </c>
      <c r="E23" s="50" t="e">
        <f>+VLOOKUP(A23,#REF!,3,0)</f>
        <v>#REF!</v>
      </c>
      <c r="F23" s="50" t="e">
        <f>+VLOOKUP(A23,#REF!,10,0)</f>
        <v>#REF!</v>
      </c>
      <c r="G23" s="50" t="e">
        <f>+VLOOKUP(A23,#REF!,13,0)</f>
        <v>#REF!</v>
      </c>
      <c r="H23" s="52" t="e">
        <f t="shared" si="2"/>
        <v>#REF!</v>
      </c>
      <c r="I23" s="50" t="e">
        <f t="shared" si="0"/>
        <v>#REF!</v>
      </c>
      <c r="J23" s="50" t="s">
        <v>64</v>
      </c>
      <c r="K23" s="50" t="e">
        <f>+IF(ISBLANK(VLOOKUP(A23,#REF!,5,0)),"",VLOOKUP(A23,#REF!,5,0))</f>
        <v>#REF!</v>
      </c>
      <c r="L23" s="50" t="e">
        <f>+IF(ISBLANK(VLOOKUP(A23,#REF!,9,0)),"",VLOOKUP(A23,#REF!,9,0))</f>
        <v>#REF!</v>
      </c>
      <c r="M23" s="50" t="e">
        <f t="shared" si="4"/>
        <v>#REF!</v>
      </c>
      <c r="N23" s="50" t="e">
        <f t="shared" si="3"/>
        <v>#REF!</v>
      </c>
      <c r="O23" s="50"/>
      <c r="P23" s="50"/>
    </row>
    <row r="24" spans="1:16" x14ac:dyDescent="0.2">
      <c r="A24" s="50" t="s">
        <v>68</v>
      </c>
      <c r="B24" s="50" t="str">
        <f t="shared" si="1"/>
        <v>5</v>
      </c>
      <c r="C24" s="50" t="e">
        <f>+MID(VLOOKUP(A24,#REF!,2,0),4,LEN(VLOOKUP(A24,#REF!,2,0))-4)</f>
        <v>#REF!</v>
      </c>
      <c r="D24" s="50" t="s">
        <v>37</v>
      </c>
      <c r="E24" s="50" t="e">
        <f>+VLOOKUP(A24,#REF!,3,0)</f>
        <v>#REF!</v>
      </c>
      <c r="F24" s="50" t="e">
        <f>+VLOOKUP(A24,#REF!,10,0)</f>
        <v>#REF!</v>
      </c>
      <c r="G24" s="50" t="e">
        <f>+VLOOKUP(A24,#REF!,13,0)</f>
        <v>#REF!</v>
      </c>
      <c r="H24" s="52" t="e">
        <f t="shared" si="2"/>
        <v>#REF!</v>
      </c>
      <c r="I24" s="50" t="e">
        <f t="shared" si="0"/>
        <v>#REF!</v>
      </c>
      <c r="J24" s="50" t="s">
        <v>64</v>
      </c>
      <c r="K24" s="50" t="e">
        <f>+IF(ISBLANK(VLOOKUP(A24,#REF!,5,0)),"",VLOOKUP(A24,#REF!,5,0))</f>
        <v>#REF!</v>
      </c>
      <c r="L24" s="50" t="e">
        <f>+IF(ISBLANK(VLOOKUP(A24,#REF!,9,0)),"",VLOOKUP(A24,#REF!,9,0))</f>
        <v>#REF!</v>
      </c>
      <c r="M24" s="50" t="e">
        <f t="shared" si="4"/>
        <v>#REF!</v>
      </c>
      <c r="N24" s="50" t="e">
        <f t="shared" si="3"/>
        <v>#REF!</v>
      </c>
      <c r="O24" s="50"/>
      <c r="P24" s="50"/>
    </row>
    <row r="25" spans="1:16" x14ac:dyDescent="0.2">
      <c r="A25" s="50" t="s">
        <v>69</v>
      </c>
      <c r="B25" s="50" t="str">
        <f t="shared" si="1"/>
        <v>5</v>
      </c>
      <c r="C25" s="50" t="e">
        <f>+MID(VLOOKUP(A25,#REF!,2,0),4,LEN(VLOOKUP(A25,#REF!,2,0))-4)</f>
        <v>#REF!</v>
      </c>
      <c r="D25" s="50" t="s">
        <v>37</v>
      </c>
      <c r="E25" s="50" t="e">
        <f>+VLOOKUP(A25,#REF!,3,0)</f>
        <v>#REF!</v>
      </c>
      <c r="F25" s="50" t="e">
        <f>+VLOOKUP(A25,#REF!,10,0)</f>
        <v>#REF!</v>
      </c>
      <c r="G25" s="50" t="e">
        <f>+VLOOKUP(A25,#REF!,13,0)</f>
        <v>#REF!</v>
      </c>
      <c r="H25" s="52" t="e">
        <f t="shared" si="2"/>
        <v>#REF!</v>
      </c>
      <c r="I25" s="50" t="e">
        <f t="shared" si="0"/>
        <v>#REF!</v>
      </c>
      <c r="J25" s="50" t="s">
        <v>64</v>
      </c>
      <c r="K25" s="50" t="e">
        <f>+IF(ISBLANK(VLOOKUP(A25,#REF!,5,0)),"",VLOOKUP(A25,#REF!,5,0))</f>
        <v>#REF!</v>
      </c>
      <c r="L25" s="50" t="e">
        <f>+IF(ISBLANK(VLOOKUP(A25,#REF!,9,0)),"",VLOOKUP(A25,#REF!,9,0))</f>
        <v>#REF!</v>
      </c>
      <c r="M25" s="50" t="e">
        <f t="shared" si="4"/>
        <v>#REF!</v>
      </c>
      <c r="N25" s="50" t="e">
        <f t="shared" si="3"/>
        <v>#REF!</v>
      </c>
      <c r="O25" s="50"/>
      <c r="P25" s="50"/>
    </row>
    <row r="26" spans="1:16" x14ac:dyDescent="0.2">
      <c r="A26" s="50" t="s">
        <v>70</v>
      </c>
      <c r="B26" s="50" t="str">
        <f t="shared" si="1"/>
        <v>6</v>
      </c>
      <c r="C26" s="50" t="e">
        <f>+MID(VLOOKUP(A26,#REF!,2,0),4,LEN(VLOOKUP(A26,#REF!,2,0))-4)</f>
        <v>#REF!</v>
      </c>
      <c r="D26" s="50" t="s">
        <v>23</v>
      </c>
      <c r="E26" s="50" t="e">
        <f>+VLOOKUP(A26,#REF!,3,0)</f>
        <v>#REF!</v>
      </c>
      <c r="F26" s="50" t="e">
        <f>+VLOOKUP(A26,#REF!,10,0)</f>
        <v>#REF!</v>
      </c>
      <c r="G26" s="50" t="e">
        <f>+VLOOKUP(A26,#REF!,13,0)</f>
        <v>#REF!</v>
      </c>
      <c r="H26" s="52" t="e">
        <f t="shared" si="2"/>
        <v>#REF!</v>
      </c>
      <c r="I26" s="50" t="e">
        <f t="shared" si="0"/>
        <v>#REF!</v>
      </c>
      <c r="J26" s="50" t="s">
        <v>71</v>
      </c>
      <c r="K26" s="50" t="e">
        <f>+IF(ISBLANK(VLOOKUP(A26,#REF!,5,0)),"",VLOOKUP(A26,#REF!,5,0))</f>
        <v>#REF!</v>
      </c>
      <c r="L26" s="50" t="e">
        <f>+IF(ISBLANK(VLOOKUP(A26,#REF!,9,9)),"",VLOOKUP(A26,#REF!,9,9))</f>
        <v>#REF!</v>
      </c>
      <c r="M26" s="50" t="e">
        <f t="shared" si="4"/>
        <v>#REF!</v>
      </c>
      <c r="N26" s="50" t="e">
        <f t="shared" si="3"/>
        <v>#REF!</v>
      </c>
      <c r="O26" s="50"/>
      <c r="P26" s="50"/>
    </row>
    <row r="27" spans="1:16" x14ac:dyDescent="0.2">
      <c r="A27" s="50" t="s">
        <v>72</v>
      </c>
      <c r="B27" s="50" t="str">
        <f t="shared" si="1"/>
        <v>6</v>
      </c>
      <c r="C27" s="50" t="e">
        <f>+MID(VLOOKUP(A27,#REF!,2,0),4,LEN(VLOOKUP(A27,#REF!,2,0))-4)</f>
        <v>#REF!</v>
      </c>
      <c r="D27" s="50" t="s">
        <v>23</v>
      </c>
      <c r="E27" s="50" t="e">
        <f>+VLOOKUP(A27,#REF!,3,0)</f>
        <v>#REF!</v>
      </c>
      <c r="F27" s="50" t="e">
        <f>+VLOOKUP(A27,#REF!,10,0)</f>
        <v>#REF!</v>
      </c>
      <c r="G27" s="50" t="e">
        <f>+VLOOKUP(A27,#REF!,13,0)</f>
        <v>#REF!</v>
      </c>
      <c r="H27" s="52" t="e">
        <f t="shared" si="2"/>
        <v>#REF!</v>
      </c>
      <c r="I27" s="50" t="e">
        <f t="shared" si="0"/>
        <v>#REF!</v>
      </c>
      <c r="J27" s="50" t="s">
        <v>71</v>
      </c>
      <c r="K27" s="50" t="e">
        <f>+IF(ISBLANK(VLOOKUP(A27,#REF!,5,0)),"",VLOOKUP(A27,#REF!,5,0))</f>
        <v>#REF!</v>
      </c>
      <c r="L27" s="50" t="e">
        <f>+IF(ISBLANK(VLOOKUP(A27,#REF!,9,9)),"",VLOOKUP(A27,#REF!,9,9))</f>
        <v>#REF!</v>
      </c>
      <c r="M27" s="50" t="e">
        <f t="shared" si="4"/>
        <v>#REF!</v>
      </c>
      <c r="N27" s="50" t="e">
        <f t="shared" si="3"/>
        <v>#REF!</v>
      </c>
      <c r="O27" s="50"/>
      <c r="P27" s="50"/>
    </row>
    <row r="28" spans="1:16" x14ac:dyDescent="0.2">
      <c r="A28" s="50" t="s">
        <v>73</v>
      </c>
      <c r="B28" s="50" t="str">
        <f t="shared" si="1"/>
        <v>6</v>
      </c>
      <c r="C28" s="50" t="e">
        <f>+MID(VLOOKUP(A28,#REF!,2,0),4,LEN(VLOOKUP(A28,#REF!,2,0))-4)</f>
        <v>#REF!</v>
      </c>
      <c r="D28" s="50" t="s">
        <v>23</v>
      </c>
      <c r="E28" s="50" t="e">
        <f>+VLOOKUP(A28,#REF!,3,0)</f>
        <v>#REF!</v>
      </c>
      <c r="F28" s="50" t="e">
        <f>+VLOOKUP(A28,#REF!,10,0)</f>
        <v>#REF!</v>
      </c>
      <c r="G28" s="50" t="e">
        <f>+VLOOKUP(A28,#REF!,13,0)</f>
        <v>#REF!</v>
      </c>
      <c r="H28" s="52" t="e">
        <f t="shared" si="2"/>
        <v>#REF!</v>
      </c>
      <c r="I28" s="50" t="e">
        <f t="shared" si="0"/>
        <v>#REF!</v>
      </c>
      <c r="J28" s="50" t="s">
        <v>71</v>
      </c>
      <c r="K28" s="50" t="e">
        <f>+IF(ISBLANK(VLOOKUP(A28,#REF!,5,0)),"",VLOOKUP(A28,#REF!,5,0))</f>
        <v>#REF!</v>
      </c>
      <c r="L28" s="50" t="e">
        <f>+IF(ISBLANK(VLOOKUP(A28,#REF!,9,9)),"",VLOOKUP(A28,#REF!,9,9))</f>
        <v>#REF!</v>
      </c>
      <c r="M28" s="50" t="e">
        <f t="shared" si="4"/>
        <v>#REF!</v>
      </c>
      <c r="N28" s="50" t="e">
        <f t="shared" si="3"/>
        <v>#REF!</v>
      </c>
      <c r="O28" s="50"/>
      <c r="P28" s="50"/>
    </row>
    <row r="29" spans="1:16" x14ac:dyDescent="0.2">
      <c r="A29" s="50" t="s">
        <v>74</v>
      </c>
      <c r="B29" s="50" t="str">
        <f t="shared" si="1"/>
        <v>7</v>
      </c>
      <c r="C29" s="50" t="e">
        <f>+MID(VLOOKUP(A29,#REF!,2,0),4,LEN(VLOOKUP(A29,#REF!,2,0))-4)</f>
        <v>#REF!</v>
      </c>
      <c r="D29" s="50" t="s">
        <v>23</v>
      </c>
      <c r="E29" s="50" t="e">
        <f>+VLOOKUP(A29,#REF!,3,0)</f>
        <v>#REF!</v>
      </c>
      <c r="F29" s="50" t="e">
        <f>+VLOOKUP(A29,#REF!,10,0)</f>
        <v>#REF!</v>
      </c>
      <c r="G29" s="50" t="e">
        <f>+VLOOKUP(A29,#REF!,13,0)</f>
        <v>#REF!</v>
      </c>
      <c r="H29" s="52" t="e">
        <f t="shared" si="2"/>
        <v>#REF!</v>
      </c>
      <c r="I29" s="50" t="e">
        <f t="shared" si="0"/>
        <v>#REF!</v>
      </c>
      <c r="J29" s="50" t="s">
        <v>75</v>
      </c>
      <c r="K29" s="50" t="e">
        <f>+IF(ISBLANK(VLOOKUP(A29,#REF!,5,0)),"",VLOOKUP(A29,#REF!,5,0))</f>
        <v>#REF!</v>
      </c>
      <c r="L29" s="50" t="e">
        <f>+IF(ISBLANK(VLOOKUP(A29,#REF!,9,9)),"",VLOOKUP(A29,#REF!,9,9))</f>
        <v>#REF!</v>
      </c>
      <c r="M29" s="50" t="e">
        <f t="shared" si="4"/>
        <v>#REF!</v>
      </c>
      <c r="N29" s="50" t="e">
        <f t="shared" si="3"/>
        <v>#REF!</v>
      </c>
      <c r="O29" s="50"/>
      <c r="P29" s="50"/>
    </row>
    <row r="30" spans="1:16" x14ac:dyDescent="0.2">
      <c r="A30" s="50" t="s">
        <v>76</v>
      </c>
      <c r="B30" s="50" t="str">
        <f t="shared" si="1"/>
        <v>7</v>
      </c>
      <c r="C30" s="50" t="e">
        <f>+MID(VLOOKUP(A30,#REF!,2,0),4,LEN(VLOOKUP(A30,#REF!,2,0))-4)</f>
        <v>#REF!</v>
      </c>
      <c r="D30" s="50" t="s">
        <v>23</v>
      </c>
      <c r="E30" s="50" t="e">
        <f>+VLOOKUP(A30,#REF!,3,0)</f>
        <v>#REF!</v>
      </c>
      <c r="F30" s="50" t="e">
        <f>+VLOOKUP(A30,#REF!,10,0)</f>
        <v>#REF!</v>
      </c>
      <c r="G30" s="50" t="e">
        <f>+VLOOKUP(A30,#REF!,13,0)</f>
        <v>#REF!</v>
      </c>
      <c r="H30" s="52" t="e">
        <f t="shared" si="2"/>
        <v>#REF!</v>
      </c>
      <c r="I30" s="50" t="e">
        <f t="shared" si="0"/>
        <v>#REF!</v>
      </c>
      <c r="J30" s="50" t="s">
        <v>75</v>
      </c>
      <c r="K30" s="50" t="e">
        <f>+IF(ISBLANK(VLOOKUP(A30,#REF!,5,0)),"",VLOOKUP(A30,#REF!,5,0))</f>
        <v>#REF!</v>
      </c>
      <c r="L30" s="50" t="e">
        <f>+IF(ISBLANK(VLOOKUP(A30,#REF!,9,9)),"",VLOOKUP(A30,#REF!,9,9))</f>
        <v>#REF!</v>
      </c>
      <c r="M30" s="50" t="e">
        <f t="shared" si="4"/>
        <v>#REF!</v>
      </c>
      <c r="N30" s="50" t="e">
        <f t="shared" si="3"/>
        <v>#REF!</v>
      </c>
      <c r="O30" s="50"/>
      <c r="P30" s="50"/>
    </row>
    <row r="31" spans="1:16" x14ac:dyDescent="0.2">
      <c r="A31" s="50" t="s">
        <v>77</v>
      </c>
      <c r="B31" s="50" t="str">
        <f t="shared" si="1"/>
        <v>7</v>
      </c>
      <c r="C31" s="50" t="e">
        <f>+MID(VLOOKUP(A31,#REF!,2,0),4,LEN(VLOOKUP(A31,#REF!,2,0))-4)</f>
        <v>#REF!</v>
      </c>
      <c r="D31" s="50" t="s">
        <v>23</v>
      </c>
      <c r="E31" s="50" t="e">
        <f>+VLOOKUP(A31,#REF!,3,0)</f>
        <v>#REF!</v>
      </c>
      <c r="F31" s="50" t="e">
        <f>+VLOOKUP(A31,#REF!,10,0)</f>
        <v>#REF!</v>
      </c>
      <c r="G31" s="50" t="e">
        <f>+VLOOKUP(A31,#REF!,13,0)</f>
        <v>#REF!</v>
      </c>
      <c r="H31" s="52" t="e">
        <f t="shared" si="2"/>
        <v>#REF!</v>
      </c>
      <c r="I31" s="50" t="e">
        <f t="shared" si="0"/>
        <v>#REF!</v>
      </c>
      <c r="J31" s="50" t="s">
        <v>75</v>
      </c>
      <c r="K31" s="50" t="e">
        <f>+IF(ISBLANK(VLOOKUP(A31,#REF!,5,0)),"",VLOOKUP(A31,#REF!,5,0))</f>
        <v>#REF!</v>
      </c>
      <c r="L31" s="50" t="e">
        <f>+IF(ISBLANK(VLOOKUP(A31,#REF!,9,9)),"",VLOOKUP(A31,#REF!,9,9))</f>
        <v>#REF!</v>
      </c>
      <c r="M31" s="50" t="e">
        <f t="shared" si="4"/>
        <v>#REF!</v>
      </c>
      <c r="N31" s="50" t="e">
        <f t="shared" si="3"/>
        <v>#REF!</v>
      </c>
      <c r="O31" s="50"/>
      <c r="P31" s="50"/>
    </row>
    <row r="32" spans="1:16" x14ac:dyDescent="0.2">
      <c r="A32" s="50" t="s">
        <v>78</v>
      </c>
      <c r="B32" s="50" t="str">
        <f t="shared" si="1"/>
        <v>7</v>
      </c>
      <c r="C32" s="50" t="e">
        <f>+MID(VLOOKUP(A32,#REF!,2,0),4,LEN(VLOOKUP(A32,#REF!,2,0))-4)</f>
        <v>#REF!</v>
      </c>
      <c r="D32" s="50" t="s">
        <v>23</v>
      </c>
      <c r="E32" s="50" t="e">
        <f>+VLOOKUP(A32,#REF!,3,0)</f>
        <v>#REF!</v>
      </c>
      <c r="F32" s="50" t="e">
        <f>+VLOOKUP(A32,#REF!,10,0)</f>
        <v>#REF!</v>
      </c>
      <c r="G32" s="50" t="e">
        <f>+VLOOKUP(A32,#REF!,13,0)</f>
        <v>#REF!</v>
      </c>
      <c r="H32" s="52" t="e">
        <f t="shared" si="2"/>
        <v>#REF!</v>
      </c>
      <c r="I32" s="50" t="e">
        <f t="shared" si="0"/>
        <v>#REF!</v>
      </c>
      <c r="J32" s="50" t="s">
        <v>75</v>
      </c>
      <c r="K32" s="50" t="e">
        <f>+IF(ISBLANK(VLOOKUP(A32,#REF!,5,0)),"",VLOOKUP(A32,#REF!,5,0))</f>
        <v>#REF!</v>
      </c>
      <c r="L32" s="50" t="e">
        <f>+IF(ISBLANK(VLOOKUP(A32,#REF!,9,9)),"",VLOOKUP(A32,#REF!,9,9))</f>
        <v>#REF!</v>
      </c>
      <c r="M32" s="50" t="e">
        <f t="shared" si="4"/>
        <v>#REF!</v>
      </c>
      <c r="N32" s="50" t="e">
        <f t="shared" si="3"/>
        <v>#REF!</v>
      </c>
      <c r="O32" s="50"/>
      <c r="P32" s="50"/>
    </row>
    <row r="33" spans="1:16" x14ac:dyDescent="0.2">
      <c r="A33" s="50" t="s">
        <v>79</v>
      </c>
      <c r="B33" s="50" t="str">
        <f t="shared" si="1"/>
        <v>7</v>
      </c>
      <c r="C33" s="50" t="e">
        <f>+MID(VLOOKUP(A33,#REF!,2,0),4,LEN(VLOOKUP(A33,#REF!,2,0))-4)</f>
        <v>#REF!</v>
      </c>
      <c r="D33" s="50" t="s">
        <v>23</v>
      </c>
      <c r="E33" s="50" t="e">
        <f>+VLOOKUP(A33,#REF!,3,0)</f>
        <v>#REF!</v>
      </c>
      <c r="F33" s="50" t="e">
        <f>+VLOOKUP(A33,#REF!,10,0)</f>
        <v>#REF!</v>
      </c>
      <c r="G33" s="50" t="e">
        <f>+VLOOKUP(A33,#REF!,13,0)</f>
        <v>#REF!</v>
      </c>
      <c r="H33" s="52" t="e">
        <f t="shared" si="2"/>
        <v>#REF!</v>
      </c>
      <c r="I33" s="50" t="e">
        <f t="shared" si="0"/>
        <v>#REF!</v>
      </c>
      <c r="J33" s="50" t="s">
        <v>75</v>
      </c>
      <c r="K33" s="50" t="e">
        <f>+IF(ISBLANK(VLOOKUP(A33,#REF!,5,0)),"",VLOOKUP(A33,#REF!,5,0))</f>
        <v>#REF!</v>
      </c>
      <c r="L33" s="50" t="e">
        <f>+IF(ISBLANK(VLOOKUP(A33,#REF!,9,9)),"",VLOOKUP(A33,#REF!,9,9))</f>
        <v>#REF!</v>
      </c>
      <c r="M33" s="50" t="e">
        <f t="shared" si="4"/>
        <v>#REF!</v>
      </c>
      <c r="N33" s="50" t="e">
        <f t="shared" si="3"/>
        <v>#REF!</v>
      </c>
      <c r="O33" s="50"/>
      <c r="P33" s="50"/>
    </row>
    <row r="34" spans="1:16" x14ac:dyDescent="0.2">
      <c r="A34" s="50" t="s">
        <v>80</v>
      </c>
      <c r="B34" s="50" t="str">
        <f t="shared" si="1"/>
        <v>8</v>
      </c>
      <c r="C34" s="50" t="e">
        <f>+MID(VLOOKUP(A34,#REF!,2,0),4,LEN(VLOOKUP(A34,#REF!,2,0))-4)</f>
        <v>#REF!</v>
      </c>
      <c r="D34" s="50" t="s">
        <v>23</v>
      </c>
      <c r="E34" s="50" t="e">
        <f>+VLOOKUP(A34,#REF!,3,0)</f>
        <v>#REF!</v>
      </c>
      <c r="F34" s="50" t="e">
        <f>+VLOOKUP(A34,#REF!,10,0)</f>
        <v>#REF!</v>
      </c>
      <c r="G34" s="50" t="e">
        <f>+VLOOKUP(A34,#REF!,13,0)</f>
        <v>#REF!</v>
      </c>
      <c r="H34" s="52" t="e">
        <f t="shared" si="2"/>
        <v>#REF!</v>
      </c>
      <c r="I34" s="50" t="e">
        <f t="shared" ref="I34:I65" si="5">+IF(F34=$F$2,$P$4,IF(F34=$F$3,$P$2,$P$3))</f>
        <v>#REF!</v>
      </c>
      <c r="J34" s="50" t="s">
        <v>81</v>
      </c>
      <c r="K34" s="50" t="e">
        <f>+IF(ISBLANK(VLOOKUP(A34,#REF!,5,0)),"",VLOOKUP(A34,#REF!,5,0))</f>
        <v>#REF!</v>
      </c>
      <c r="L34" s="50" t="e">
        <f>+IF(ISBLANK(VLOOKUP(A34,#REF!,9,9)),"",VLOOKUP(A34,#REF!,9,9))</f>
        <v>#REF!</v>
      </c>
      <c r="M34" s="50" t="e">
        <f t="shared" si="4"/>
        <v>#REF!</v>
      </c>
      <c r="N34" s="50" t="e">
        <f t="shared" si="3"/>
        <v>#REF!</v>
      </c>
      <c r="O34" s="50"/>
      <c r="P34" s="50"/>
    </row>
    <row r="35" spans="1:16" x14ac:dyDescent="0.2">
      <c r="A35" s="50" t="s">
        <v>82</v>
      </c>
      <c r="B35" s="50" t="str">
        <f t="shared" si="1"/>
        <v>8</v>
      </c>
      <c r="C35" s="50" t="e">
        <f>+MID(VLOOKUP(A35,#REF!,2,0),4,LEN(VLOOKUP(A35,#REF!,2,0))-4)</f>
        <v>#REF!</v>
      </c>
      <c r="D35" s="50" t="s">
        <v>23</v>
      </c>
      <c r="E35" s="50" t="e">
        <f>+VLOOKUP(A35,#REF!,3,0)</f>
        <v>#REF!</v>
      </c>
      <c r="F35" s="50" t="e">
        <f>+VLOOKUP(A35,#REF!,10,0)</f>
        <v>#REF!</v>
      </c>
      <c r="G35" s="50" t="e">
        <f>+VLOOKUP(A35,#REF!,13,0)</f>
        <v>#REF!</v>
      </c>
      <c r="H35" s="52" t="e">
        <f t="shared" si="2"/>
        <v>#REF!</v>
      </c>
      <c r="I35" s="50" t="e">
        <f t="shared" si="5"/>
        <v>#REF!</v>
      </c>
      <c r="J35" s="50" t="s">
        <v>81</v>
      </c>
      <c r="K35" s="50" t="e">
        <f>+IF(ISBLANK(VLOOKUP(A35,#REF!,5,0)),"",VLOOKUP(A35,#REF!,5,0))</f>
        <v>#REF!</v>
      </c>
      <c r="L35" s="50" t="e">
        <f>+IF(ISBLANK(VLOOKUP(A35,#REF!,9,9)),"",VLOOKUP(A35,#REF!,9,9))</f>
        <v>#REF!</v>
      </c>
      <c r="M35" s="50" t="e">
        <f t="shared" si="4"/>
        <v>#REF!</v>
      </c>
      <c r="N35" s="50" t="e">
        <f t="shared" si="3"/>
        <v>#REF!</v>
      </c>
      <c r="O35" s="50"/>
      <c r="P35" s="50"/>
    </row>
    <row r="36" spans="1:16" x14ac:dyDescent="0.2">
      <c r="A36" s="50" t="s">
        <v>83</v>
      </c>
      <c r="B36" s="50" t="str">
        <f t="shared" si="1"/>
        <v>8</v>
      </c>
      <c r="C36" s="50" t="e">
        <f>+MID(VLOOKUP(A36,#REF!,2,0),4,LEN(VLOOKUP(A36,#REF!,2,0))-4)</f>
        <v>#REF!</v>
      </c>
      <c r="D36" s="50" t="s">
        <v>23</v>
      </c>
      <c r="E36" s="50" t="e">
        <f>+VLOOKUP(A36,#REF!,3,0)</f>
        <v>#REF!</v>
      </c>
      <c r="F36" s="50" t="e">
        <f>+VLOOKUP(A36,#REF!,10,0)</f>
        <v>#REF!</v>
      </c>
      <c r="G36" s="50" t="e">
        <f>+VLOOKUP(A36,#REF!,13,0)</f>
        <v>#REF!</v>
      </c>
      <c r="H36" s="52" t="e">
        <f t="shared" si="2"/>
        <v>#REF!</v>
      </c>
      <c r="I36" s="50" t="e">
        <f t="shared" si="5"/>
        <v>#REF!</v>
      </c>
      <c r="J36" s="50" t="s">
        <v>81</v>
      </c>
      <c r="K36" s="50" t="e">
        <f>+IF(ISBLANK(VLOOKUP(A36,#REF!,5,0)),"",VLOOKUP(A36,#REF!,5,0))</f>
        <v>#REF!</v>
      </c>
      <c r="L36" s="50" t="e">
        <f>+IF(ISBLANK(VLOOKUP(A36,#REF!,9,9)),"",VLOOKUP(A36,#REF!,9,9))</f>
        <v>#REF!</v>
      </c>
      <c r="M36" s="50" t="e">
        <f t="shared" si="4"/>
        <v>#REF!</v>
      </c>
      <c r="N36" s="50" t="e">
        <f t="shared" si="3"/>
        <v>#REF!</v>
      </c>
      <c r="O36" s="50"/>
      <c r="P36" s="50"/>
    </row>
    <row r="37" spans="1:16" x14ac:dyDescent="0.2">
      <c r="A37" s="50" t="s">
        <v>84</v>
      </c>
      <c r="B37" s="50" t="str">
        <f t="shared" si="1"/>
        <v>8</v>
      </c>
      <c r="C37" s="50" t="e">
        <f>+MID(VLOOKUP(A37,#REF!,2,0),4,LEN(VLOOKUP(A37,#REF!,2,0))-4)</f>
        <v>#REF!</v>
      </c>
      <c r="D37" s="50" t="s">
        <v>23</v>
      </c>
      <c r="E37" s="50" t="e">
        <f>+VLOOKUP(A37,#REF!,3,0)</f>
        <v>#REF!</v>
      </c>
      <c r="F37" s="50" t="e">
        <f>+VLOOKUP(A37,#REF!,10,0)</f>
        <v>#REF!</v>
      </c>
      <c r="G37" s="50" t="e">
        <f>+VLOOKUP(A37,#REF!,13,0)</f>
        <v>#REF!</v>
      </c>
      <c r="H37" s="52" t="e">
        <f t="shared" si="2"/>
        <v>#REF!</v>
      </c>
      <c r="I37" s="50" t="e">
        <f t="shared" si="5"/>
        <v>#REF!</v>
      </c>
      <c r="J37" s="50" t="s">
        <v>81</v>
      </c>
      <c r="K37" s="50" t="e">
        <f>+IF(ISBLANK(VLOOKUP(A37,#REF!,5,0)),"",VLOOKUP(A37,#REF!,5,0))</f>
        <v>#REF!</v>
      </c>
      <c r="L37" s="50" t="e">
        <f>+IF(ISBLANK(VLOOKUP(A37,#REF!,9,9)),"",VLOOKUP(A37,#REF!,9,9))</f>
        <v>#REF!</v>
      </c>
      <c r="M37" s="50" t="e">
        <f t="shared" si="4"/>
        <v>#REF!</v>
      </c>
      <c r="N37" s="50" t="e">
        <f t="shared" si="3"/>
        <v>#REF!</v>
      </c>
      <c r="O37" s="50"/>
      <c r="P37" s="50"/>
    </row>
    <row r="38" spans="1:16" x14ac:dyDescent="0.2">
      <c r="A38" s="50" t="s">
        <v>85</v>
      </c>
      <c r="B38" s="50" t="str">
        <f t="shared" si="1"/>
        <v>9</v>
      </c>
      <c r="C38" s="50" t="e">
        <f>+MID(VLOOKUP(A38,#REF!,2,0),4,LEN(VLOOKUP(A38,#REF!,2,0))-4)</f>
        <v>#REF!</v>
      </c>
      <c r="D38" s="50" t="s">
        <v>23</v>
      </c>
      <c r="E38" s="50" t="e">
        <f>+VLOOKUP(A38,#REF!,3,0)</f>
        <v>#REF!</v>
      </c>
      <c r="F38" s="50" t="e">
        <f>+VLOOKUP(A38,#REF!,10,0)</f>
        <v>#REF!</v>
      </c>
      <c r="G38" s="50" t="e">
        <f>+VLOOKUP(A38,#REF!,13,0)</f>
        <v>#REF!</v>
      </c>
      <c r="H38" s="52" t="e">
        <f t="shared" si="2"/>
        <v>#REF!</v>
      </c>
      <c r="I38" s="50" t="e">
        <f t="shared" si="5"/>
        <v>#REF!</v>
      </c>
      <c r="J38" s="50" t="s">
        <v>86</v>
      </c>
      <c r="K38" s="50" t="e">
        <f>+IF(ISBLANK(VLOOKUP(A38,#REF!,5,0)),"",VLOOKUP(A38,#REF!,5,0))</f>
        <v>#REF!</v>
      </c>
      <c r="L38" s="50" t="e">
        <f>+IF(ISBLANK(VLOOKUP(A38,#REF!,9,9)),"",VLOOKUP(A38,#REF!,9,9))</f>
        <v>#REF!</v>
      </c>
      <c r="M38" s="50" t="e">
        <f t="shared" si="4"/>
        <v>#REF!</v>
      </c>
      <c r="N38" s="50" t="e">
        <f t="shared" si="3"/>
        <v>#REF!</v>
      </c>
      <c r="O38" s="50"/>
      <c r="P38" s="50"/>
    </row>
    <row r="39" spans="1:16" x14ac:dyDescent="0.2">
      <c r="A39" s="50" t="s">
        <v>87</v>
      </c>
      <c r="B39" s="50" t="str">
        <f t="shared" si="1"/>
        <v>9</v>
      </c>
      <c r="C39" s="50" t="e">
        <f>+MID(VLOOKUP(A39,#REF!,2,0),4,LEN(VLOOKUP(A39,#REF!,2,0))-4)</f>
        <v>#REF!</v>
      </c>
      <c r="D39" s="50" t="s">
        <v>23</v>
      </c>
      <c r="E39" s="50" t="e">
        <f>+VLOOKUP(A39,#REF!,3,0)</f>
        <v>#REF!</v>
      </c>
      <c r="F39" s="50" t="e">
        <f>+VLOOKUP(A39,#REF!,10,0)</f>
        <v>#REF!</v>
      </c>
      <c r="G39" s="50" t="e">
        <f>+VLOOKUP(A39,#REF!,13,0)</f>
        <v>#REF!</v>
      </c>
      <c r="H39" s="52" t="e">
        <f t="shared" si="2"/>
        <v>#REF!</v>
      </c>
      <c r="I39" s="50" t="e">
        <f t="shared" si="5"/>
        <v>#REF!</v>
      </c>
      <c r="J39" s="50" t="s">
        <v>86</v>
      </c>
      <c r="K39" s="50" t="e">
        <f>+IF(ISBLANK(VLOOKUP(A39,#REF!,5,0)),"",VLOOKUP(A39,#REF!,5,0))</f>
        <v>#REF!</v>
      </c>
      <c r="L39" s="50" t="e">
        <f>+IF(ISBLANK(VLOOKUP(A39,#REF!,9,9)),"",VLOOKUP(A39,#REF!,9,9))</f>
        <v>#REF!</v>
      </c>
      <c r="M39" s="50" t="e">
        <f t="shared" si="4"/>
        <v>#REF!</v>
      </c>
      <c r="N39" s="50" t="e">
        <f t="shared" si="3"/>
        <v>#REF!</v>
      </c>
      <c r="O39" s="50"/>
      <c r="P39" s="50"/>
    </row>
    <row r="40" spans="1:16" x14ac:dyDescent="0.2">
      <c r="A40" s="50" t="s">
        <v>88</v>
      </c>
      <c r="B40" s="50" t="str">
        <f t="shared" si="1"/>
        <v>9</v>
      </c>
      <c r="C40" s="50" t="e">
        <f>+MID(VLOOKUP(A40,#REF!,2,0),4,LEN(VLOOKUP(A40,#REF!,2,0))-4)</f>
        <v>#REF!</v>
      </c>
      <c r="D40" s="50" t="s">
        <v>23</v>
      </c>
      <c r="E40" s="50" t="e">
        <f>+VLOOKUP(A40,#REF!,3,0)</f>
        <v>#REF!</v>
      </c>
      <c r="F40" s="50" t="e">
        <f>+VLOOKUP(A40,#REF!,10,0)</f>
        <v>#REF!</v>
      </c>
      <c r="G40" s="50" t="e">
        <f>+VLOOKUP(A40,#REF!,13,0)</f>
        <v>#REF!</v>
      </c>
      <c r="H40" s="52" t="e">
        <f t="shared" si="2"/>
        <v>#REF!</v>
      </c>
      <c r="I40" s="50" t="e">
        <f t="shared" si="5"/>
        <v>#REF!</v>
      </c>
      <c r="J40" s="50" t="s">
        <v>86</v>
      </c>
      <c r="K40" s="50" t="e">
        <f>+IF(ISBLANK(VLOOKUP(A40,#REF!,5,0)),"",VLOOKUP(A40,#REF!,5,0))</f>
        <v>#REF!</v>
      </c>
      <c r="L40" s="50" t="e">
        <f>+IF(ISBLANK(VLOOKUP(A40,#REF!,9,9)),"",VLOOKUP(A40,#REF!,9,9))</f>
        <v>#REF!</v>
      </c>
      <c r="M40" s="50" t="e">
        <f t="shared" si="4"/>
        <v>#REF!</v>
      </c>
      <c r="N40" s="50" t="e">
        <f t="shared" si="3"/>
        <v>#REF!</v>
      </c>
      <c r="O40" s="50"/>
      <c r="P40" s="50"/>
    </row>
    <row r="41" spans="1:16" x14ac:dyDescent="0.2">
      <c r="A41" s="50" t="s">
        <v>89</v>
      </c>
      <c r="B41" s="50" t="str">
        <f t="shared" si="1"/>
        <v>9</v>
      </c>
      <c r="C41" s="50" t="e">
        <f>+MID(VLOOKUP(A41,#REF!,2,0),4,LEN(VLOOKUP(A41,#REF!,2,0))-4)</f>
        <v>#REF!</v>
      </c>
      <c r="D41" s="50" t="s">
        <v>23</v>
      </c>
      <c r="E41" s="50" t="e">
        <f>+VLOOKUP(A41,#REF!,3,0)</f>
        <v>#REF!</v>
      </c>
      <c r="F41" s="50" t="e">
        <f>+VLOOKUP(A41,#REF!,10,0)</f>
        <v>#REF!</v>
      </c>
      <c r="G41" s="50" t="e">
        <f>+VLOOKUP(A41,#REF!,13,0)</f>
        <v>#REF!</v>
      </c>
      <c r="H41" s="52" t="e">
        <f t="shared" si="2"/>
        <v>#REF!</v>
      </c>
      <c r="I41" s="50" t="e">
        <f t="shared" si="5"/>
        <v>#REF!</v>
      </c>
      <c r="J41" s="50" t="s">
        <v>86</v>
      </c>
      <c r="K41" s="50" t="e">
        <f>+IF(ISBLANK(VLOOKUP(A41,#REF!,5,0)),"",VLOOKUP(A41,#REF!,5,0))</f>
        <v>#REF!</v>
      </c>
      <c r="L41" s="50" t="e">
        <f>+IF(ISBLANK(VLOOKUP(A41,#REF!,9,9)),"",VLOOKUP(A41,#REF!,9,9))</f>
        <v>#REF!</v>
      </c>
      <c r="M41" s="50" t="e">
        <f t="shared" si="4"/>
        <v>#REF!</v>
      </c>
      <c r="N41" s="50" t="e">
        <f t="shared" si="3"/>
        <v>#REF!</v>
      </c>
      <c r="O41" s="50"/>
      <c r="P41" s="50"/>
    </row>
    <row r="42" spans="1:16" x14ac:dyDescent="0.2">
      <c r="A42" s="50" t="s">
        <v>90</v>
      </c>
      <c r="B42" s="50" t="str">
        <f t="shared" si="1"/>
        <v>9</v>
      </c>
      <c r="C42" s="50" t="e">
        <f>+MID(VLOOKUP(A42,#REF!,2,0),4,LEN(VLOOKUP(A42,#REF!,2,0))-4)</f>
        <v>#REF!</v>
      </c>
      <c r="D42" s="50" t="s">
        <v>23</v>
      </c>
      <c r="E42" s="50" t="e">
        <f>+VLOOKUP(A42,#REF!,3,0)</f>
        <v>#REF!</v>
      </c>
      <c r="F42" s="50" t="e">
        <f>+VLOOKUP(A42,#REF!,10,0)</f>
        <v>#REF!</v>
      </c>
      <c r="G42" s="50" t="e">
        <f>+VLOOKUP(A42,#REF!,13,0)</f>
        <v>#REF!</v>
      </c>
      <c r="H42" s="52" t="e">
        <f t="shared" si="2"/>
        <v>#REF!</v>
      </c>
      <c r="I42" s="50" t="e">
        <f t="shared" si="5"/>
        <v>#REF!</v>
      </c>
      <c r="J42" s="50" t="s">
        <v>86</v>
      </c>
      <c r="K42" s="50" t="e">
        <f>+IF(ISBLANK(VLOOKUP(A42,#REF!,5,0)),"",VLOOKUP(A42,#REF!,5,0))</f>
        <v>#REF!</v>
      </c>
      <c r="L42" s="50" t="e">
        <f>+IF(ISBLANK(VLOOKUP(A42,#REF!,9,9)),"",VLOOKUP(A42,#REF!,9,9))</f>
        <v>#REF!</v>
      </c>
      <c r="M42" s="50" t="e">
        <f t="shared" si="4"/>
        <v>#REF!</v>
      </c>
      <c r="N42" s="50" t="e">
        <f t="shared" si="3"/>
        <v>#REF!</v>
      </c>
      <c r="O42" s="50"/>
      <c r="P42" s="50"/>
    </row>
    <row r="43" spans="1:16" x14ac:dyDescent="0.2">
      <c r="A43" s="50" t="s">
        <v>91</v>
      </c>
      <c r="B43" s="50" t="str">
        <f>+LEFT(A43,2)</f>
        <v>10</v>
      </c>
      <c r="C43" s="50" t="e">
        <f>+MID(VLOOKUP(A43,#REF!,2,0),5,LEN(VLOOKUP(A43,#REF!,2,0))-5)</f>
        <v>#REF!</v>
      </c>
      <c r="D43" s="50" t="s">
        <v>24</v>
      </c>
      <c r="E43" s="50" t="e">
        <f>+VLOOKUP(A43,#REF!,3,0)</f>
        <v>#REF!</v>
      </c>
      <c r="F43" s="50" t="e">
        <f>+VLOOKUP(A43,#REF!,10,0)</f>
        <v>#REF!</v>
      </c>
      <c r="G43" s="50" t="e">
        <f>+VLOOKUP(A43,#REF!,13,0)</f>
        <v>#REF!</v>
      </c>
      <c r="H43" s="52" t="e">
        <f t="shared" si="2"/>
        <v>#REF!</v>
      </c>
      <c r="I43" s="50" t="e">
        <f t="shared" si="5"/>
        <v>#REF!</v>
      </c>
      <c r="J43" s="50" t="s">
        <v>92</v>
      </c>
      <c r="K43" s="50" t="e">
        <f>+IF(ISBLANK(VLOOKUP(A43,#REF!,5,0)),"",VLOOKUP(A43,#REF!,5,0))</f>
        <v>#REF!</v>
      </c>
      <c r="L43" s="50" t="e">
        <f>+IF(ISBLANK(VLOOKUP(A43,#REF!,9,0)),"",VLOOKUP(A43,#REF!,9,0))</f>
        <v>#REF!</v>
      </c>
      <c r="M43" s="50" t="e">
        <f t="shared" si="4"/>
        <v>#REF!</v>
      </c>
      <c r="N43" s="50" t="e">
        <f t="shared" si="3"/>
        <v>#REF!</v>
      </c>
      <c r="O43" s="50"/>
      <c r="P43" s="50"/>
    </row>
    <row r="44" spans="1:16" x14ac:dyDescent="0.2">
      <c r="A44" s="50" t="s">
        <v>93</v>
      </c>
      <c r="B44" s="50" t="str">
        <f t="shared" ref="B44:B82" si="6">+LEFT(A44,2)</f>
        <v>10</v>
      </c>
      <c r="C44" s="50" t="e">
        <f>+MID(VLOOKUP(A44,#REF!,2,0),5,LEN(VLOOKUP(A44,#REF!,2,0))-5)</f>
        <v>#REF!</v>
      </c>
      <c r="D44" s="50" t="s">
        <v>24</v>
      </c>
      <c r="E44" s="50" t="e">
        <f>+VLOOKUP(A44,#REF!,3,0)</f>
        <v>#REF!</v>
      </c>
      <c r="F44" s="50" t="e">
        <f>+VLOOKUP(A44,#REF!,10,0)</f>
        <v>#REF!</v>
      </c>
      <c r="G44" s="50" t="e">
        <f>+VLOOKUP(A44,#REF!,13,0)</f>
        <v>#REF!</v>
      </c>
      <c r="H44" s="52" t="e">
        <f t="shared" si="2"/>
        <v>#REF!</v>
      </c>
      <c r="I44" s="50" t="e">
        <f t="shared" si="5"/>
        <v>#REF!</v>
      </c>
      <c r="J44" s="50" t="s">
        <v>92</v>
      </c>
      <c r="K44" s="50" t="e">
        <f>+IF(ISBLANK(VLOOKUP(A44,#REF!,5,0)),"",VLOOKUP(A44,#REF!,5,0))</f>
        <v>#REF!</v>
      </c>
      <c r="L44" s="50" t="e">
        <f>+IF(ISBLANK(VLOOKUP(A44,#REF!,9,0)),"",VLOOKUP(A44,#REF!,9,0))</f>
        <v>#REF!</v>
      </c>
      <c r="M44" s="50" t="e">
        <f t="shared" si="4"/>
        <v>#REF!</v>
      </c>
      <c r="N44" s="50" t="e">
        <f t="shared" si="3"/>
        <v>#REF!</v>
      </c>
      <c r="O44" s="50"/>
      <c r="P44" s="50"/>
    </row>
    <row r="45" spans="1:16" x14ac:dyDescent="0.2">
      <c r="A45" s="50" t="s">
        <v>94</v>
      </c>
      <c r="B45" s="50" t="str">
        <f t="shared" si="6"/>
        <v>10</v>
      </c>
      <c r="C45" s="50" t="e">
        <f>+MID(VLOOKUP(A45,#REF!,2,0),5,LEN(VLOOKUP(A45,#REF!,2,0))-5)</f>
        <v>#REF!</v>
      </c>
      <c r="D45" s="50" t="s">
        <v>24</v>
      </c>
      <c r="E45" s="50" t="e">
        <f>+VLOOKUP(A45,#REF!,3,0)</f>
        <v>#REF!</v>
      </c>
      <c r="F45" s="50" t="e">
        <f>+VLOOKUP(A45,#REF!,10,0)</f>
        <v>#REF!</v>
      </c>
      <c r="G45" s="50" t="e">
        <f>+VLOOKUP(A45,#REF!,13,0)</f>
        <v>#REF!</v>
      </c>
      <c r="H45" s="52" t="e">
        <f t="shared" si="2"/>
        <v>#REF!</v>
      </c>
      <c r="I45" s="50" t="e">
        <f t="shared" si="5"/>
        <v>#REF!</v>
      </c>
      <c r="J45" s="50" t="s">
        <v>92</v>
      </c>
      <c r="K45" s="50" t="e">
        <f>+IF(ISBLANK(VLOOKUP(A45,#REF!,5,0)),"",VLOOKUP(A45,#REF!,5,0))</f>
        <v>#REF!</v>
      </c>
      <c r="L45" s="50" t="e">
        <f>+IF(ISBLANK(VLOOKUP(A45,#REF!,9,0)),"",VLOOKUP(A45,#REF!,9,0))</f>
        <v>#REF!</v>
      </c>
      <c r="M45" s="50" t="e">
        <f t="shared" si="4"/>
        <v>#REF!</v>
      </c>
      <c r="N45" s="50" t="e">
        <f t="shared" si="3"/>
        <v>#REF!</v>
      </c>
      <c r="O45" s="50"/>
      <c r="P45" s="50"/>
    </row>
    <row r="46" spans="1:16" x14ac:dyDescent="0.2">
      <c r="A46" s="50" t="s">
        <v>95</v>
      </c>
      <c r="B46" s="50" t="str">
        <f t="shared" si="6"/>
        <v>11</v>
      </c>
      <c r="C46" s="50" t="e">
        <f>+MID(VLOOKUP(A46,#REF!,2,0),5,LEN(VLOOKUP(A46,#REF!,2,0))-5)</f>
        <v>#REF!</v>
      </c>
      <c r="D46" s="50" t="s">
        <v>24</v>
      </c>
      <c r="E46" s="50" t="e">
        <f>+VLOOKUP(A46,#REF!,3,0)</f>
        <v>#REF!</v>
      </c>
      <c r="F46" s="50" t="e">
        <f>+VLOOKUP(A46,#REF!,10,0)</f>
        <v>#REF!</v>
      </c>
      <c r="G46" s="50" t="e">
        <f>+VLOOKUP(A46,#REF!,13,0)</f>
        <v>#REF!</v>
      </c>
      <c r="H46" s="52" t="e">
        <f t="shared" si="2"/>
        <v>#REF!</v>
      </c>
      <c r="I46" s="50" t="e">
        <f t="shared" si="5"/>
        <v>#REF!</v>
      </c>
      <c r="J46" s="50" t="s">
        <v>96</v>
      </c>
      <c r="K46" s="50" t="e">
        <f>+IF(ISBLANK(VLOOKUP(A46,#REF!,5,0)),"",VLOOKUP(A46,#REF!,5,0))</f>
        <v>#REF!</v>
      </c>
      <c r="L46" s="50" t="e">
        <f>+IF(ISBLANK(VLOOKUP(A46,#REF!,9,0)),"",VLOOKUP(A46,#REF!,9,0))</f>
        <v>#REF!</v>
      </c>
      <c r="M46" s="50" t="e">
        <f t="shared" si="4"/>
        <v>#REF!</v>
      </c>
      <c r="N46" s="50" t="e">
        <f t="shared" si="3"/>
        <v>#REF!</v>
      </c>
      <c r="O46" s="50"/>
      <c r="P46" s="50"/>
    </row>
    <row r="47" spans="1:16" x14ac:dyDescent="0.2">
      <c r="A47" s="50" t="s">
        <v>97</v>
      </c>
      <c r="B47" s="50" t="str">
        <f t="shared" si="6"/>
        <v>11</v>
      </c>
      <c r="C47" s="50" t="e">
        <f>+MID(VLOOKUP(A47,#REF!,2,0),5,LEN(VLOOKUP(A47,#REF!,2,0))-5)</f>
        <v>#REF!</v>
      </c>
      <c r="D47" s="50" t="s">
        <v>24</v>
      </c>
      <c r="E47" s="50" t="e">
        <f>+VLOOKUP(A47,#REF!,3,0)</f>
        <v>#REF!</v>
      </c>
      <c r="F47" s="50" t="e">
        <f>+VLOOKUP(A47,#REF!,10,0)</f>
        <v>#REF!</v>
      </c>
      <c r="G47" s="50" t="e">
        <f>+VLOOKUP(A47,#REF!,13,0)</f>
        <v>#REF!</v>
      </c>
      <c r="H47" s="52" t="e">
        <f t="shared" si="2"/>
        <v>#REF!</v>
      </c>
      <c r="I47" s="50" t="e">
        <f t="shared" si="5"/>
        <v>#REF!</v>
      </c>
      <c r="J47" s="50" t="s">
        <v>96</v>
      </c>
      <c r="K47" s="50" t="e">
        <f>+IF(ISBLANK(VLOOKUP(A47,#REF!,5,0)),"",VLOOKUP(A47,#REF!,5,0))</f>
        <v>#REF!</v>
      </c>
      <c r="L47" s="50" t="e">
        <f>+IF(ISBLANK(VLOOKUP(A47,#REF!,9,0)),"",VLOOKUP(A47,#REF!,9,0))</f>
        <v>#REF!</v>
      </c>
      <c r="M47" s="50" t="e">
        <f t="shared" si="4"/>
        <v>#REF!</v>
      </c>
      <c r="N47" s="50" t="e">
        <f t="shared" si="3"/>
        <v>#REF!</v>
      </c>
      <c r="O47" s="50"/>
      <c r="P47" s="50"/>
    </row>
    <row r="48" spans="1:16" x14ac:dyDescent="0.2">
      <c r="A48" s="50" t="s">
        <v>98</v>
      </c>
      <c r="B48" s="50" t="str">
        <f t="shared" si="6"/>
        <v>11</v>
      </c>
      <c r="C48" s="50" t="e">
        <f>+MID(VLOOKUP(A48,#REF!,2,0),5,LEN(VLOOKUP(A48,#REF!,2,0))-5)</f>
        <v>#REF!</v>
      </c>
      <c r="D48" s="50" t="s">
        <v>24</v>
      </c>
      <c r="E48" s="50" t="e">
        <f>+VLOOKUP(A48,#REF!,3,0)</f>
        <v>#REF!</v>
      </c>
      <c r="F48" s="50" t="e">
        <f>+VLOOKUP(A48,#REF!,10,0)</f>
        <v>#REF!</v>
      </c>
      <c r="G48" s="50" t="e">
        <f>+VLOOKUP(A48,#REF!,13,0)</f>
        <v>#REF!</v>
      </c>
      <c r="H48" s="52" t="e">
        <f t="shared" si="2"/>
        <v>#REF!</v>
      </c>
      <c r="I48" s="50" t="e">
        <f t="shared" si="5"/>
        <v>#REF!</v>
      </c>
      <c r="J48" s="50" t="s">
        <v>96</v>
      </c>
      <c r="K48" s="50" t="e">
        <f>+IF(ISBLANK(VLOOKUP(A48,#REF!,5,0)),"",VLOOKUP(A48,#REF!,5,0))</f>
        <v>#REF!</v>
      </c>
      <c r="L48" s="50" t="e">
        <f>+IF(ISBLANK(VLOOKUP(A48,#REF!,9,0)),"",VLOOKUP(A48,#REF!,9,0))</f>
        <v>#REF!</v>
      </c>
      <c r="M48" s="50" t="e">
        <f t="shared" si="4"/>
        <v>#REF!</v>
      </c>
      <c r="N48" s="50" t="e">
        <f t="shared" si="3"/>
        <v>#REF!</v>
      </c>
      <c r="O48" s="50"/>
      <c r="P48" s="50"/>
    </row>
    <row r="49" spans="1:16" x14ac:dyDescent="0.2">
      <c r="A49" s="50" t="s">
        <v>99</v>
      </c>
      <c r="B49" s="50" t="str">
        <f t="shared" si="6"/>
        <v>11</v>
      </c>
      <c r="C49" s="50" t="e">
        <f>+MID(VLOOKUP(A49,#REF!,2,0),5,LEN(VLOOKUP(A49,#REF!,2,0))-5)</f>
        <v>#REF!</v>
      </c>
      <c r="D49" s="50" t="s">
        <v>24</v>
      </c>
      <c r="E49" s="50" t="e">
        <f>+VLOOKUP(A49,#REF!,3,0)</f>
        <v>#REF!</v>
      </c>
      <c r="F49" s="50" t="e">
        <f>+VLOOKUP(A49,#REF!,10,0)</f>
        <v>#REF!</v>
      </c>
      <c r="G49" s="50" t="e">
        <f>+VLOOKUP(A49,#REF!,13,0)</f>
        <v>#REF!</v>
      </c>
      <c r="H49" s="52" t="e">
        <f t="shared" si="2"/>
        <v>#REF!</v>
      </c>
      <c r="I49" s="50" t="e">
        <f t="shared" si="5"/>
        <v>#REF!</v>
      </c>
      <c r="J49" s="50" t="s">
        <v>96</v>
      </c>
      <c r="K49" s="50" t="e">
        <f>+IF(ISBLANK(VLOOKUP(A49,#REF!,5,0)),"",VLOOKUP(A49,#REF!,5,0))</f>
        <v>#REF!</v>
      </c>
      <c r="L49" s="50" t="e">
        <f>+IF(ISBLANK(VLOOKUP(A49,#REF!,9,0)),"",VLOOKUP(A49,#REF!,9,0))</f>
        <v>#REF!</v>
      </c>
      <c r="M49" s="50" t="e">
        <f t="shared" si="4"/>
        <v>#REF!</v>
      </c>
      <c r="N49" s="50" t="e">
        <f t="shared" si="3"/>
        <v>#REF!</v>
      </c>
      <c r="O49" s="50"/>
      <c r="P49" s="50"/>
    </row>
    <row r="50" spans="1:16" x14ac:dyDescent="0.2">
      <c r="A50" s="50" t="s">
        <v>100</v>
      </c>
      <c r="B50" s="50" t="str">
        <f t="shared" si="6"/>
        <v>12</v>
      </c>
      <c r="C50" s="50" t="e">
        <f>+MID(VLOOKUP(A50,#REF!,2,0),5,LEN(VLOOKUP(A50,#REF!,2,0))-5)</f>
        <v>#REF!</v>
      </c>
      <c r="D50" s="50" t="s">
        <v>24</v>
      </c>
      <c r="E50" s="50" t="e">
        <f>+VLOOKUP(A50,#REF!,3,0)</f>
        <v>#REF!</v>
      </c>
      <c r="F50" s="50" t="e">
        <f>+VLOOKUP(A50,#REF!,10,0)</f>
        <v>#REF!</v>
      </c>
      <c r="G50" s="50" t="e">
        <f>+VLOOKUP(A50,#REF!,13,0)</f>
        <v>#REF!</v>
      </c>
      <c r="H50" s="52" t="e">
        <f t="shared" si="2"/>
        <v>#REF!</v>
      </c>
      <c r="I50" s="50" t="e">
        <f t="shared" si="5"/>
        <v>#REF!</v>
      </c>
      <c r="J50" s="50" t="s">
        <v>101</v>
      </c>
      <c r="K50" s="50" t="e">
        <f>+IF(ISBLANK(VLOOKUP(A50,#REF!,5,0)),"",VLOOKUP(A50,#REF!,5,0))</f>
        <v>#REF!</v>
      </c>
      <c r="L50" s="50" t="e">
        <f>+IF(ISBLANK(VLOOKUP(A50,#REF!,9,0)),"",VLOOKUP(A50,#REF!,9,0))</f>
        <v>#REF!</v>
      </c>
      <c r="M50" s="50" t="e">
        <f t="shared" si="4"/>
        <v>#REF!</v>
      </c>
      <c r="N50" s="50" t="e">
        <f t="shared" si="3"/>
        <v>#REF!</v>
      </c>
      <c r="O50" s="50"/>
      <c r="P50" s="50"/>
    </row>
    <row r="51" spans="1:16" x14ac:dyDescent="0.2">
      <c r="A51" s="50" t="s">
        <v>102</v>
      </c>
      <c r="B51" s="50" t="str">
        <f t="shared" si="6"/>
        <v>12</v>
      </c>
      <c r="C51" s="50" t="e">
        <f>+MID(VLOOKUP(A51,#REF!,2,0),6,LEN(VLOOKUP(A51,#REF!,2,0))-6)</f>
        <v>#REF!</v>
      </c>
      <c r="D51" s="50" t="s">
        <v>24</v>
      </c>
      <c r="E51" s="50" t="e">
        <f>+VLOOKUP(A51,#REF!,3,0)</f>
        <v>#REF!</v>
      </c>
      <c r="F51" s="50" t="e">
        <f>+VLOOKUP(A51,#REF!,10,0)</f>
        <v>#REF!</v>
      </c>
      <c r="G51" s="50" t="e">
        <f>+VLOOKUP(A51,#REF!,13,0)</f>
        <v>#REF!</v>
      </c>
      <c r="H51" s="52" t="e">
        <f t="shared" si="2"/>
        <v>#REF!</v>
      </c>
      <c r="I51" s="50" t="e">
        <f t="shared" si="5"/>
        <v>#REF!</v>
      </c>
      <c r="J51" s="50" t="s">
        <v>101</v>
      </c>
      <c r="K51" s="50" t="e">
        <f>+IF(ISBLANK(VLOOKUP(A51,#REF!,5,0)),"",VLOOKUP(A51,#REF!,5,0))</f>
        <v>#REF!</v>
      </c>
      <c r="L51" s="50" t="e">
        <f>+IF(ISBLANK(VLOOKUP(A51,#REF!,9,0)),"",VLOOKUP(A51,#REF!,9,0))</f>
        <v>#REF!</v>
      </c>
      <c r="M51" s="50" t="e">
        <f t="shared" si="4"/>
        <v>#REF!</v>
      </c>
      <c r="N51" s="50" t="e">
        <f t="shared" si="3"/>
        <v>#REF!</v>
      </c>
      <c r="O51" s="50"/>
      <c r="P51" s="50"/>
    </row>
    <row r="52" spans="1:16" x14ac:dyDescent="0.2">
      <c r="A52" s="50" t="s">
        <v>103</v>
      </c>
      <c r="B52" s="50" t="str">
        <f t="shared" si="6"/>
        <v>12</v>
      </c>
      <c r="C52" s="50" t="e">
        <f>+MID(VLOOKUP(A52,#REF!,2,0),6,LEN(VLOOKUP(A52,#REF!,2,0))-6)</f>
        <v>#REF!</v>
      </c>
      <c r="D52" s="50" t="s">
        <v>24</v>
      </c>
      <c r="E52" s="50" t="e">
        <f>+VLOOKUP(A52,#REF!,3,0)</f>
        <v>#REF!</v>
      </c>
      <c r="F52" s="50" t="e">
        <f>+VLOOKUP(A52,#REF!,10,0)</f>
        <v>#REF!</v>
      </c>
      <c r="G52" s="50" t="e">
        <f>+VLOOKUP(A52,#REF!,13,0)</f>
        <v>#REF!</v>
      </c>
      <c r="H52" s="52" t="e">
        <f t="shared" si="2"/>
        <v>#REF!</v>
      </c>
      <c r="I52" s="50" t="e">
        <f t="shared" si="5"/>
        <v>#REF!</v>
      </c>
      <c r="J52" s="50" t="s">
        <v>101</v>
      </c>
      <c r="K52" s="50" t="e">
        <f>+IF(ISBLANK(VLOOKUP(A52,#REF!,5,0)),"",VLOOKUP(A52,#REF!,5,0))</f>
        <v>#REF!</v>
      </c>
      <c r="L52" s="50" t="e">
        <f>+IF(ISBLANK(VLOOKUP(A52,#REF!,9,0)),"",VLOOKUP(A52,#REF!,9,0))</f>
        <v>#REF!</v>
      </c>
      <c r="M52" s="50" t="e">
        <f t="shared" si="4"/>
        <v>#REF!</v>
      </c>
      <c r="N52" s="50" t="e">
        <f t="shared" si="3"/>
        <v>#REF!</v>
      </c>
      <c r="O52" s="50"/>
      <c r="P52" s="50"/>
    </row>
    <row r="53" spans="1:16" x14ac:dyDescent="0.2">
      <c r="A53" s="50" t="s">
        <v>104</v>
      </c>
      <c r="B53" s="50" t="str">
        <f t="shared" si="6"/>
        <v>12</v>
      </c>
      <c r="C53" s="50" t="e">
        <f>+MID(VLOOKUP(A53,#REF!,2,0),6,LEN(VLOOKUP(A53,#REF!,2,0))-6)</f>
        <v>#REF!</v>
      </c>
      <c r="D53" s="50" t="s">
        <v>24</v>
      </c>
      <c r="E53" s="50" t="e">
        <f>+VLOOKUP(A53,#REF!,3,0)</f>
        <v>#REF!</v>
      </c>
      <c r="F53" s="50" t="e">
        <f>+VLOOKUP(A53,#REF!,10,0)</f>
        <v>#REF!</v>
      </c>
      <c r="G53" s="50" t="e">
        <f>+VLOOKUP(A53,#REF!,13,0)</f>
        <v>#REF!</v>
      </c>
      <c r="H53" s="52" t="e">
        <f>+_xlfn.RANK.EQ(G53,$G$2:$G$82,1)</f>
        <v>#REF!</v>
      </c>
      <c r="I53" s="50" t="e">
        <f t="shared" si="5"/>
        <v>#REF!</v>
      </c>
      <c r="J53" s="50" t="s">
        <v>101</v>
      </c>
      <c r="K53" s="50" t="e">
        <f>+IF(ISBLANK(VLOOKUP(A53,#REF!,5,0)),"",VLOOKUP(A53,#REF!,5,0))</f>
        <v>#REF!</v>
      </c>
      <c r="L53" s="50" t="e">
        <f>+IF(ISBLANK(VLOOKUP(A53,#REF!,9,0)),"",VLOOKUP(A53,#REF!,9,0))</f>
        <v>#REF!</v>
      </c>
      <c r="M53" s="50" t="e">
        <f t="shared" si="4"/>
        <v>#REF!</v>
      </c>
      <c r="N53" s="50" t="e">
        <f>+AVERAGEIF($D$2:$D$82,D53,$M$2:$M$82)</f>
        <v>#REF!</v>
      </c>
      <c r="O53" s="50"/>
      <c r="P53" s="50"/>
    </row>
    <row r="54" spans="1:16" x14ac:dyDescent="0.2">
      <c r="A54" s="50" t="s">
        <v>105</v>
      </c>
      <c r="B54" s="50" t="str">
        <f t="shared" si="6"/>
        <v>12</v>
      </c>
      <c r="C54" s="50" t="e">
        <f>+MID(VLOOKUP(A54,#REF!,2,0),6,LEN(VLOOKUP(A54,#REF!,2,0))-6)</f>
        <v>#REF!</v>
      </c>
      <c r="D54" s="50" t="s">
        <v>24</v>
      </c>
      <c r="E54" s="50" t="e">
        <f>+VLOOKUP(A54,#REF!,3,0)</f>
        <v>#REF!</v>
      </c>
      <c r="F54" s="50" t="e">
        <f>+VLOOKUP(A54,#REF!,10,0)</f>
        <v>#REF!</v>
      </c>
      <c r="G54" s="50" t="e">
        <f>+VLOOKUP(A54,#REF!,13,0)</f>
        <v>#REF!</v>
      </c>
      <c r="H54" s="52" t="e">
        <f>+_xlfn.RANK.EQ(G54,$G$2:$G$82,1)</f>
        <v>#REF!</v>
      </c>
      <c r="I54" s="50" t="e">
        <f t="shared" si="5"/>
        <v>#REF!</v>
      </c>
      <c r="J54" s="50" t="s">
        <v>101</v>
      </c>
      <c r="K54" s="50" t="e">
        <f>+IF(ISBLANK(VLOOKUP(A54,#REF!,5,0)),"",VLOOKUP(A54,#REF!,5,0))</f>
        <v>#REF!</v>
      </c>
      <c r="L54" s="50" t="e">
        <f>+IF(ISBLANK(VLOOKUP(A54,#REF!,9,0)),"",VLOOKUP(A54,#REF!,9,0))</f>
        <v>#REF!</v>
      </c>
      <c r="M54" s="50" t="e">
        <f t="shared" si="4"/>
        <v>#REF!</v>
      </c>
      <c r="N54" s="50" t="e">
        <f>+AVERAGEIF($D$2:$D$82,D54,$M$2:$M$82)</f>
        <v>#REF!</v>
      </c>
      <c r="O54" s="50"/>
      <c r="P54" s="50"/>
    </row>
    <row r="55" spans="1:16" ht="12.75" customHeight="1" x14ac:dyDescent="0.2">
      <c r="A55" s="50" t="s">
        <v>106</v>
      </c>
      <c r="B55" s="50" t="str">
        <f t="shared" si="6"/>
        <v>13</v>
      </c>
      <c r="C55" s="50" t="e">
        <f>+MID(VLOOKUP(A55,#REF!,2,0),6,LEN(VLOOKUP(A55,#REF!,2,0))-6)</f>
        <v>#REF!</v>
      </c>
      <c r="D55" s="50" t="s">
        <v>107</v>
      </c>
      <c r="E55" s="50" t="e">
        <f>+VLOOKUP(A55,#REF!,3,0)</f>
        <v>#REF!</v>
      </c>
      <c r="F55" s="50" t="e">
        <f>+VLOOKUP(A55,#REF!,10,0)</f>
        <v>#REF!</v>
      </c>
      <c r="G55" s="50" t="e">
        <f>+VLOOKUP(A55,#REF!,13,0)</f>
        <v>#REF!</v>
      </c>
      <c r="H55" s="52" t="e">
        <f t="shared" si="2"/>
        <v>#REF!</v>
      </c>
      <c r="I55" s="50" t="e">
        <f t="shared" si="5"/>
        <v>#REF!</v>
      </c>
      <c r="J55" s="50" t="s">
        <v>108</v>
      </c>
      <c r="K55" s="50" t="e">
        <f>+IF(ISBLANK(VLOOKUP(A55,#REF!,5,0)),"",VLOOKUP(A55,#REF!,5,0))</f>
        <v>#REF!</v>
      </c>
      <c r="L55" s="50" t="e">
        <f>+IF(ISBLANK(VLOOKUP(A55,#REF!,9,0)),"",VLOOKUP(A55,#REF!,9,0))</f>
        <v>#REF!</v>
      </c>
      <c r="M55" s="50" t="e">
        <f t="shared" si="4"/>
        <v>#REF!</v>
      </c>
      <c r="N55" s="50" t="e">
        <f>+AVERAGEIF($D$2:$D$82,D55,$M$2:$M$82)</f>
        <v>#REF!</v>
      </c>
      <c r="O55" s="50"/>
      <c r="P55" s="50"/>
    </row>
    <row r="56" spans="1:16" ht="12.75" customHeight="1" x14ac:dyDescent="0.2">
      <c r="A56" s="50" t="s">
        <v>109</v>
      </c>
      <c r="B56" s="50" t="str">
        <f t="shared" si="6"/>
        <v>13</v>
      </c>
      <c r="C56" s="50" t="e">
        <f>+MID(VLOOKUP(A56,#REF!,2,0),6,LEN(VLOOKUP(A56,#REF!,2,0))-6)</f>
        <v>#REF!</v>
      </c>
      <c r="D56" s="50" t="s">
        <v>107</v>
      </c>
      <c r="E56" s="50" t="e">
        <f>+VLOOKUP(A56,#REF!,3,0)</f>
        <v>#REF!</v>
      </c>
      <c r="F56" s="50" t="e">
        <f>+VLOOKUP(A56,#REF!,10,0)</f>
        <v>#REF!</v>
      </c>
      <c r="G56" s="50" t="e">
        <f>+VLOOKUP(A56,#REF!,13,0)</f>
        <v>#REF!</v>
      </c>
      <c r="H56" s="52" t="e">
        <f t="shared" si="2"/>
        <v>#REF!</v>
      </c>
      <c r="I56" s="50" t="e">
        <f t="shared" si="5"/>
        <v>#REF!</v>
      </c>
      <c r="J56" s="50" t="s">
        <v>108</v>
      </c>
      <c r="K56" s="50" t="e">
        <f>+IF(ISBLANK(VLOOKUP(A56,#REF!,5,0)),"",VLOOKUP(A56,#REF!,5,0))</f>
        <v>#REF!</v>
      </c>
      <c r="L56" s="50" t="e">
        <f>+IF(ISBLANK(VLOOKUP(A56,#REF!,9,0)),"",VLOOKUP(A56,#REF!,9,0))</f>
        <v>#REF!</v>
      </c>
      <c r="M56" s="50" t="e">
        <f t="shared" si="4"/>
        <v>#REF!</v>
      </c>
      <c r="N56" s="50" t="e">
        <f t="shared" si="3"/>
        <v>#REF!</v>
      </c>
      <c r="O56" s="50"/>
      <c r="P56" s="50"/>
    </row>
    <row r="57" spans="1:16" ht="12.75" customHeight="1" x14ac:dyDescent="0.2">
      <c r="A57" s="50" t="s">
        <v>110</v>
      </c>
      <c r="B57" s="50" t="str">
        <f t="shared" si="6"/>
        <v>13</v>
      </c>
      <c r="C57" s="50" t="e">
        <f>+MID(VLOOKUP(A57,#REF!,2,0),6,LEN(VLOOKUP(A57,#REF!,2,0))-6)</f>
        <v>#REF!</v>
      </c>
      <c r="D57" s="50" t="s">
        <v>107</v>
      </c>
      <c r="E57" s="50" t="e">
        <f>+VLOOKUP(A57,#REF!,3,0)</f>
        <v>#REF!</v>
      </c>
      <c r="F57" s="50" t="e">
        <f>+VLOOKUP(A57,#REF!,10,0)</f>
        <v>#REF!</v>
      </c>
      <c r="G57" s="50" t="e">
        <f>+VLOOKUP(A57,#REF!,13,0)</f>
        <v>#REF!</v>
      </c>
      <c r="H57" s="52" t="e">
        <f t="shared" si="2"/>
        <v>#REF!</v>
      </c>
      <c r="I57" s="50" t="e">
        <f t="shared" si="5"/>
        <v>#REF!</v>
      </c>
      <c r="J57" s="50" t="s">
        <v>108</v>
      </c>
      <c r="K57" s="50" t="e">
        <f>+IF(ISBLANK(VLOOKUP(A57,#REF!,5,0)),"",VLOOKUP(A57,#REF!,5,0))</f>
        <v>#REF!</v>
      </c>
      <c r="L57" s="50" t="e">
        <f>+IF(ISBLANK(VLOOKUP(A57,#REF!,9,0)),"",VLOOKUP(A57,#REF!,9,0))</f>
        <v>#REF!</v>
      </c>
      <c r="M57" s="50" t="e">
        <f t="shared" si="4"/>
        <v>#REF!</v>
      </c>
      <c r="N57" s="50" t="e">
        <f t="shared" si="3"/>
        <v>#REF!</v>
      </c>
      <c r="O57" s="50"/>
      <c r="P57" s="50"/>
    </row>
    <row r="58" spans="1:16" ht="12.75" customHeight="1" x14ac:dyDescent="0.2">
      <c r="A58" s="50" t="s">
        <v>111</v>
      </c>
      <c r="B58" s="50" t="str">
        <f t="shared" si="6"/>
        <v>13</v>
      </c>
      <c r="C58" s="50" t="e">
        <f>+MID(VLOOKUP(A58,#REF!,2,0),6,LEN(VLOOKUP(A58,#REF!,2,0))-6)</f>
        <v>#REF!</v>
      </c>
      <c r="D58" s="50" t="s">
        <v>107</v>
      </c>
      <c r="E58" s="50" t="e">
        <f>+VLOOKUP(A58,#REF!,3,0)</f>
        <v>#REF!</v>
      </c>
      <c r="F58" s="50" t="e">
        <f>+VLOOKUP(A58,#REF!,10,0)</f>
        <v>#REF!</v>
      </c>
      <c r="G58" s="50" t="e">
        <f>+VLOOKUP(A58,#REF!,13,0)</f>
        <v>#REF!</v>
      </c>
      <c r="H58" s="52" t="e">
        <f t="shared" si="2"/>
        <v>#REF!</v>
      </c>
      <c r="I58" s="50" t="e">
        <f t="shared" si="5"/>
        <v>#REF!</v>
      </c>
      <c r="J58" s="50" t="s">
        <v>108</v>
      </c>
      <c r="K58" s="50" t="e">
        <f>+IF(ISBLANK(VLOOKUP(A58,#REF!,5,0)),"",VLOOKUP(A58,#REF!,5,0))</f>
        <v>#REF!</v>
      </c>
      <c r="L58" s="50" t="e">
        <f>+IF(ISBLANK(VLOOKUP(A58,#REF!,9,0)),"",VLOOKUP(A58,#REF!,9,0))</f>
        <v>#REF!</v>
      </c>
      <c r="M58" s="50" t="e">
        <f t="shared" si="4"/>
        <v>#REF!</v>
      </c>
      <c r="N58" s="50" t="e">
        <f t="shared" si="3"/>
        <v>#REF!</v>
      </c>
      <c r="O58" s="50"/>
      <c r="P58" s="50"/>
    </row>
    <row r="59" spans="1:16" ht="12.75" customHeight="1" x14ac:dyDescent="0.2">
      <c r="A59" s="50" t="s">
        <v>112</v>
      </c>
      <c r="B59" s="50" t="str">
        <f t="shared" si="6"/>
        <v>14</v>
      </c>
      <c r="C59" s="50" t="e">
        <f>+MID(VLOOKUP(A59,#REF!,2,0),6,LEN(VLOOKUP(A59,#REF!,2,0))-6)</f>
        <v>#REF!</v>
      </c>
      <c r="D59" s="50" t="s">
        <v>107</v>
      </c>
      <c r="E59" s="50" t="e">
        <f>+VLOOKUP(A59,#REF!,3,0)</f>
        <v>#REF!</v>
      </c>
      <c r="F59" s="50" t="e">
        <f>+VLOOKUP(A59,#REF!,10,0)</f>
        <v>#REF!</v>
      </c>
      <c r="G59" s="50" t="e">
        <f>+VLOOKUP(A59,#REF!,13,0)</f>
        <v>#REF!</v>
      </c>
      <c r="H59" s="52" t="e">
        <f t="shared" si="2"/>
        <v>#REF!</v>
      </c>
      <c r="I59" s="50" t="e">
        <f t="shared" si="5"/>
        <v>#REF!</v>
      </c>
      <c r="J59" s="50" t="s">
        <v>113</v>
      </c>
      <c r="K59" s="50" t="e">
        <f>+IF(ISBLANK(VLOOKUP(A59,#REF!,5,0)),"",VLOOKUP(A59,#REF!,5,0))</f>
        <v>#REF!</v>
      </c>
      <c r="L59" s="50" t="e">
        <f>+IF(ISBLANK(VLOOKUP(A59,#REF!,9,0)),"",VLOOKUP(A59,#REF!,9,0))</f>
        <v>#REF!</v>
      </c>
      <c r="M59" s="50" t="e">
        <f t="shared" si="4"/>
        <v>#REF!</v>
      </c>
      <c r="N59" s="50" t="e">
        <f t="shared" si="3"/>
        <v>#REF!</v>
      </c>
      <c r="O59" s="50"/>
      <c r="P59" s="50"/>
    </row>
    <row r="60" spans="1:16" ht="12.75" customHeight="1" x14ac:dyDescent="0.2">
      <c r="A60" s="50" t="s">
        <v>114</v>
      </c>
      <c r="B60" s="50" t="str">
        <f t="shared" si="6"/>
        <v>14</v>
      </c>
      <c r="C60" s="50" t="e">
        <f>+MID(VLOOKUP(A60,#REF!,2,0),6,LEN(VLOOKUP(A60,#REF!,2,0))-6)</f>
        <v>#REF!</v>
      </c>
      <c r="D60" s="50" t="s">
        <v>107</v>
      </c>
      <c r="E60" s="50" t="e">
        <f>+VLOOKUP(A60,#REF!,3,0)</f>
        <v>#REF!</v>
      </c>
      <c r="F60" s="50" t="e">
        <f>+VLOOKUP(A60,#REF!,10,0)</f>
        <v>#REF!</v>
      </c>
      <c r="G60" s="50" t="e">
        <f>+VLOOKUP(A60,#REF!,13,0)</f>
        <v>#REF!</v>
      </c>
      <c r="H60" s="52" t="e">
        <f t="shared" si="2"/>
        <v>#REF!</v>
      </c>
      <c r="I60" s="50" t="e">
        <f t="shared" si="5"/>
        <v>#REF!</v>
      </c>
      <c r="J60" s="50" t="s">
        <v>113</v>
      </c>
      <c r="K60" s="50" t="e">
        <f>+IF(ISBLANK(VLOOKUP(A60,#REF!,5,0)),"",VLOOKUP(A60,#REF!,5,0))</f>
        <v>#REF!</v>
      </c>
      <c r="L60" s="50" t="e">
        <f>+IF(ISBLANK(VLOOKUP(A60,#REF!,9,0)),"",VLOOKUP(A60,#REF!,9,0))</f>
        <v>#REF!</v>
      </c>
      <c r="M60" s="50" t="e">
        <f t="shared" si="4"/>
        <v>#REF!</v>
      </c>
      <c r="N60" s="50" t="e">
        <f t="shared" si="3"/>
        <v>#REF!</v>
      </c>
      <c r="O60" s="50"/>
      <c r="P60" s="50"/>
    </row>
    <row r="61" spans="1:16" ht="12.75" customHeight="1" x14ac:dyDescent="0.2">
      <c r="A61" s="50" t="s">
        <v>115</v>
      </c>
      <c r="B61" s="50" t="str">
        <f t="shared" si="6"/>
        <v>14</v>
      </c>
      <c r="C61" s="50" t="e">
        <f>+MID(VLOOKUP(A61,#REF!,2,0),6,LEN(VLOOKUP(A61,#REF!,2,0))-6)</f>
        <v>#REF!</v>
      </c>
      <c r="D61" s="50" t="s">
        <v>107</v>
      </c>
      <c r="E61" s="50" t="e">
        <f>+VLOOKUP(A61,#REF!,3,0)</f>
        <v>#REF!</v>
      </c>
      <c r="F61" s="50" t="e">
        <f>+VLOOKUP(A61,#REF!,10,0)</f>
        <v>#REF!</v>
      </c>
      <c r="G61" s="50" t="e">
        <f>+VLOOKUP(A61,#REF!,13,0)</f>
        <v>#REF!</v>
      </c>
      <c r="H61" s="52" t="e">
        <f t="shared" si="2"/>
        <v>#REF!</v>
      </c>
      <c r="I61" s="50" t="e">
        <f t="shared" si="5"/>
        <v>#REF!</v>
      </c>
      <c r="J61" s="50" t="s">
        <v>113</v>
      </c>
      <c r="K61" s="50" t="e">
        <f>+IF(ISBLANK(VLOOKUP(A61,#REF!,5,0)),"",VLOOKUP(A61,#REF!,5,0))</f>
        <v>#REF!</v>
      </c>
      <c r="L61" s="50" t="e">
        <f>+IF(ISBLANK(VLOOKUP(A61,#REF!,9,0)),"",VLOOKUP(A61,#REF!,9,0))</f>
        <v>#REF!</v>
      </c>
      <c r="M61" s="50" t="e">
        <f t="shared" si="4"/>
        <v>#REF!</v>
      </c>
      <c r="N61" s="50" t="e">
        <f t="shared" si="3"/>
        <v>#REF!</v>
      </c>
      <c r="O61" s="50"/>
      <c r="P61" s="50"/>
    </row>
    <row r="62" spans="1:16" ht="12.75" customHeight="1" x14ac:dyDescent="0.2">
      <c r="A62" s="50" t="s">
        <v>116</v>
      </c>
      <c r="B62" s="50" t="str">
        <f t="shared" si="6"/>
        <v>14</v>
      </c>
      <c r="C62" s="50" t="e">
        <f>+MID(VLOOKUP(A62,#REF!,2,0),6,LEN(VLOOKUP(A62,#REF!,2,0))-6)</f>
        <v>#REF!</v>
      </c>
      <c r="D62" s="50" t="s">
        <v>107</v>
      </c>
      <c r="E62" s="50" t="e">
        <f>+VLOOKUP(A62,#REF!,3,0)</f>
        <v>#REF!</v>
      </c>
      <c r="F62" s="50" t="e">
        <f>+VLOOKUP(A62,#REF!,10,0)</f>
        <v>#REF!</v>
      </c>
      <c r="G62" s="50" t="e">
        <f>+VLOOKUP(A62,#REF!,13,0)</f>
        <v>#REF!</v>
      </c>
      <c r="H62" s="52" t="e">
        <f t="shared" si="2"/>
        <v>#REF!</v>
      </c>
      <c r="I62" s="50" t="e">
        <f t="shared" si="5"/>
        <v>#REF!</v>
      </c>
      <c r="J62" s="50" t="s">
        <v>113</v>
      </c>
      <c r="K62" s="50" t="e">
        <f>+IF(ISBLANK(VLOOKUP(A62,#REF!,5,0)),"",VLOOKUP(A62,#REF!,5,0))</f>
        <v>#REF!</v>
      </c>
      <c r="L62" s="50" t="e">
        <f>+IF(ISBLANK(VLOOKUP(A62,#REF!,9,0)),"",VLOOKUP(A62,#REF!,9,0))</f>
        <v>#REF!</v>
      </c>
      <c r="M62" s="50" t="e">
        <f t="shared" si="4"/>
        <v>#REF!</v>
      </c>
      <c r="N62" s="50" t="e">
        <f t="shared" si="3"/>
        <v>#REF!</v>
      </c>
      <c r="O62" s="50"/>
      <c r="P62" s="50"/>
    </row>
    <row r="63" spans="1:16" ht="12.75" customHeight="1" x14ac:dyDescent="0.2">
      <c r="A63" s="50" t="s">
        <v>117</v>
      </c>
      <c r="B63" s="50" t="str">
        <f t="shared" si="6"/>
        <v>15</v>
      </c>
      <c r="C63" s="50" t="e">
        <f>+MID(VLOOKUP(A63,#REF!,2,0),6,LEN(VLOOKUP(A63,#REF!,2,0))-6)</f>
        <v>#REF!</v>
      </c>
      <c r="D63" s="50" t="s">
        <v>107</v>
      </c>
      <c r="E63" s="50" t="e">
        <f>+VLOOKUP(A63,#REF!,3,0)</f>
        <v>#REF!</v>
      </c>
      <c r="F63" s="50" t="e">
        <f>+VLOOKUP(A63,#REF!,10,0)</f>
        <v>#REF!</v>
      </c>
      <c r="G63" s="50" t="e">
        <f>+VLOOKUP(A63,#REF!,13,0)</f>
        <v>#REF!</v>
      </c>
      <c r="H63" s="52" t="e">
        <f t="shared" si="2"/>
        <v>#REF!</v>
      </c>
      <c r="I63" s="50" t="e">
        <f t="shared" si="5"/>
        <v>#REF!</v>
      </c>
      <c r="J63" s="50" t="s">
        <v>118</v>
      </c>
      <c r="K63" s="50" t="e">
        <f>+IF(ISBLANK(VLOOKUP(A63,#REF!,5,0)),"",VLOOKUP(A63,#REF!,5,0))</f>
        <v>#REF!</v>
      </c>
      <c r="L63" s="50" t="e">
        <f>+IF(ISBLANK(VLOOKUP(A63,#REF!,9,0)),"",VLOOKUP(A63,#REF!,9,0))</f>
        <v>#REF!</v>
      </c>
      <c r="M63" s="50" t="e">
        <f t="shared" si="4"/>
        <v>#REF!</v>
      </c>
      <c r="N63" s="50" t="e">
        <f t="shared" si="3"/>
        <v>#REF!</v>
      </c>
      <c r="O63" s="50"/>
      <c r="P63" s="50"/>
    </row>
    <row r="64" spans="1:16" x14ac:dyDescent="0.2">
      <c r="A64" s="50" t="s">
        <v>119</v>
      </c>
      <c r="B64" s="50" t="str">
        <f t="shared" si="6"/>
        <v>15</v>
      </c>
      <c r="C64" s="50" t="e">
        <f>+MID(VLOOKUP(A64,#REF!,2,0),6,LEN(VLOOKUP(A64,#REF!,2,0))-6)</f>
        <v>#REF!</v>
      </c>
      <c r="D64" s="50" t="s">
        <v>107</v>
      </c>
      <c r="E64" s="50" t="e">
        <f>+VLOOKUP(A64,#REF!,3,0)</f>
        <v>#REF!</v>
      </c>
      <c r="F64" s="50" t="e">
        <f>+VLOOKUP(A64,#REF!,10,0)</f>
        <v>#REF!</v>
      </c>
      <c r="G64" s="50" t="e">
        <f>+VLOOKUP(A64,#REF!,13,0)</f>
        <v>#REF!</v>
      </c>
      <c r="H64" s="52" t="e">
        <f t="shared" si="2"/>
        <v>#REF!</v>
      </c>
      <c r="I64" s="50" t="e">
        <f t="shared" si="5"/>
        <v>#REF!</v>
      </c>
      <c r="J64" s="50" t="s">
        <v>118</v>
      </c>
      <c r="K64" s="50" t="e">
        <f>+IF(ISBLANK(VLOOKUP(A64,#REF!,5,0)),"",VLOOKUP(A64,#REF!,5,0))</f>
        <v>#REF!</v>
      </c>
      <c r="L64" s="50" t="e">
        <f>+IF(ISBLANK(VLOOKUP(A64,#REF!,9,0)),"",VLOOKUP(A64,#REF!,9,0))</f>
        <v>#REF!</v>
      </c>
      <c r="M64" s="50" t="e">
        <f t="shared" si="4"/>
        <v>#REF!</v>
      </c>
      <c r="N64" s="50" t="e">
        <f t="shared" si="3"/>
        <v>#REF!</v>
      </c>
      <c r="O64" s="50"/>
      <c r="P64" s="50"/>
    </row>
    <row r="65" spans="1:16" x14ac:dyDescent="0.2">
      <c r="A65" s="50" t="s">
        <v>120</v>
      </c>
      <c r="B65" s="50" t="str">
        <f t="shared" si="6"/>
        <v>15</v>
      </c>
      <c r="C65" s="50" t="e">
        <f>+MID(VLOOKUP(A65,#REF!,2,0),6,LEN(VLOOKUP(A65,#REF!,2,0))-6)</f>
        <v>#REF!</v>
      </c>
      <c r="D65" s="50" t="s">
        <v>107</v>
      </c>
      <c r="E65" s="50" t="e">
        <f>+VLOOKUP(A65,#REF!,3,0)</f>
        <v>#REF!</v>
      </c>
      <c r="F65" s="50" t="e">
        <f>+VLOOKUP(A65,#REF!,10,0)</f>
        <v>#REF!</v>
      </c>
      <c r="G65" s="50" t="e">
        <f>+VLOOKUP(A65,#REF!,13,0)</f>
        <v>#REF!</v>
      </c>
      <c r="H65" s="52" t="e">
        <f t="shared" si="2"/>
        <v>#REF!</v>
      </c>
      <c r="I65" s="50" t="e">
        <f t="shared" si="5"/>
        <v>#REF!</v>
      </c>
      <c r="J65" s="50" t="s">
        <v>118</v>
      </c>
      <c r="K65" s="50" t="e">
        <f>+IF(ISBLANK(VLOOKUP(A65,#REF!,5,0)),"",VLOOKUP(A65,#REF!,5,0))</f>
        <v>#REF!</v>
      </c>
      <c r="L65" s="50" t="e">
        <f>+IF(ISBLANK(VLOOKUP(A65,#REF!,9,0)),"",VLOOKUP(A65,#REF!,9,0))</f>
        <v>#REF!</v>
      </c>
      <c r="M65" s="50" t="e">
        <f t="shared" si="4"/>
        <v>#REF!</v>
      </c>
      <c r="N65" s="50" t="e">
        <f t="shared" si="3"/>
        <v>#REF!</v>
      </c>
      <c r="O65" s="50"/>
      <c r="P65" s="50"/>
    </row>
    <row r="66" spans="1:16" x14ac:dyDescent="0.2">
      <c r="A66" s="50" t="s">
        <v>121</v>
      </c>
      <c r="B66" s="50" t="str">
        <f t="shared" si="6"/>
        <v>15</v>
      </c>
      <c r="C66" s="50" t="e">
        <f>+MID(VLOOKUP(A66,#REF!,2,0),6,LEN(VLOOKUP(A66,#REF!,2,0))-6)</f>
        <v>#REF!</v>
      </c>
      <c r="D66" s="50" t="s">
        <v>107</v>
      </c>
      <c r="E66" s="50" t="e">
        <f>+VLOOKUP(A66,#REF!,3,0)</f>
        <v>#REF!</v>
      </c>
      <c r="F66" s="50" t="e">
        <f>+VLOOKUP(A66,#REF!,10,0)</f>
        <v>#REF!</v>
      </c>
      <c r="G66" s="50" t="e">
        <f>+VLOOKUP(A66,#REF!,13,0)</f>
        <v>#REF!</v>
      </c>
      <c r="H66" s="52" t="e">
        <f t="shared" si="2"/>
        <v>#REF!</v>
      </c>
      <c r="I66" s="50" t="e">
        <f t="shared" ref="I66:I82" si="7">+IF(F66=$F$2,$P$4,IF(F66=$F$3,$P$2,$P$3))</f>
        <v>#REF!</v>
      </c>
      <c r="J66" s="50" t="s">
        <v>118</v>
      </c>
      <c r="K66" s="50" t="e">
        <f>+IF(ISBLANK(VLOOKUP(A66,#REF!,5,0)),"",VLOOKUP(A66,#REF!,5,0))</f>
        <v>#REF!</v>
      </c>
      <c r="L66" s="50" t="e">
        <f>+IF(ISBLANK(VLOOKUP(A66,#REF!,9,0)),"",VLOOKUP(A66,#REF!,9,0))</f>
        <v>#REF!</v>
      </c>
      <c r="M66" s="50" t="e">
        <f t="shared" si="4"/>
        <v>#REF!</v>
      </c>
      <c r="N66" s="50" t="e">
        <f t="shared" si="3"/>
        <v>#REF!</v>
      </c>
      <c r="O66" s="50"/>
      <c r="P66" s="50"/>
    </row>
    <row r="67" spans="1:16" x14ac:dyDescent="0.2">
      <c r="A67" s="50" t="s">
        <v>122</v>
      </c>
      <c r="B67" s="50" t="str">
        <f t="shared" si="6"/>
        <v>15</v>
      </c>
      <c r="C67" s="50" t="e">
        <f>+MID(VLOOKUP(A67,#REF!,2,0),6,LEN(VLOOKUP(A67,#REF!,2,0))-6)</f>
        <v>#REF!</v>
      </c>
      <c r="D67" s="50" t="s">
        <v>107</v>
      </c>
      <c r="E67" s="50" t="e">
        <f>+VLOOKUP(A67,#REF!,3,0)</f>
        <v>#REF!</v>
      </c>
      <c r="F67" s="50" t="e">
        <f>+VLOOKUP(A67,#REF!,10,0)</f>
        <v>#REF!</v>
      </c>
      <c r="G67" s="50" t="e">
        <f>+VLOOKUP(A67,#REF!,13,0)</f>
        <v>#REF!</v>
      </c>
      <c r="H67" s="52" t="e">
        <f t="shared" si="2"/>
        <v>#REF!</v>
      </c>
      <c r="I67" s="50" t="e">
        <f t="shared" si="7"/>
        <v>#REF!</v>
      </c>
      <c r="J67" s="50" t="s">
        <v>118</v>
      </c>
      <c r="K67" s="50" t="e">
        <f>+IF(ISBLANK(VLOOKUP(A67,#REF!,5,0)),"",VLOOKUP(A67,#REF!,5,0))</f>
        <v>#REF!</v>
      </c>
      <c r="L67" s="50" t="e">
        <f>+IF(ISBLANK(VLOOKUP(A67,#REF!,9,0)),"",VLOOKUP(A67,#REF!,9,0))</f>
        <v>#REF!</v>
      </c>
      <c r="M67" s="50" t="e">
        <f t="shared" si="4"/>
        <v>#REF!</v>
      </c>
      <c r="N67" s="50" t="e">
        <f t="shared" si="3"/>
        <v>#REF!</v>
      </c>
      <c r="O67" s="50"/>
      <c r="P67" s="50"/>
    </row>
    <row r="68" spans="1:16" x14ac:dyDescent="0.2">
      <c r="A68" s="50" t="s">
        <v>123</v>
      </c>
      <c r="B68" s="50" t="str">
        <f t="shared" si="6"/>
        <v>15</v>
      </c>
      <c r="C68" s="50" t="e">
        <f>+MID(VLOOKUP(A68,#REF!,2,0),6,LEN(VLOOKUP(A68,#REF!,2,0))-6)</f>
        <v>#REF!</v>
      </c>
      <c r="D68" s="50" t="s">
        <v>107</v>
      </c>
      <c r="E68" s="50" t="e">
        <f>+VLOOKUP(A68,#REF!,3,0)</f>
        <v>#REF!</v>
      </c>
      <c r="F68" s="50" t="e">
        <f>+VLOOKUP(A68,#REF!,10,0)</f>
        <v>#REF!</v>
      </c>
      <c r="G68" s="50" t="e">
        <f>+VLOOKUP(A68,#REF!,13,0)</f>
        <v>#REF!</v>
      </c>
      <c r="H68" s="52" t="e">
        <f t="shared" si="2"/>
        <v>#REF!</v>
      </c>
      <c r="I68" s="50" t="e">
        <f t="shared" si="7"/>
        <v>#REF!</v>
      </c>
      <c r="J68" s="50" t="s">
        <v>118</v>
      </c>
      <c r="K68" s="50" t="e">
        <f>+IF(ISBLANK(VLOOKUP(A68,#REF!,5,0)),"",VLOOKUP(A68,#REF!,5,0))</f>
        <v>#REF!</v>
      </c>
      <c r="L68" s="50" t="e">
        <f>+IF(ISBLANK(VLOOKUP(A68,#REF!,9,0)),"",VLOOKUP(A68,#REF!,9,0))</f>
        <v>#REF!</v>
      </c>
      <c r="M68" s="50" t="e">
        <f t="shared" ref="M68:M82" si="8">+IF(OR(AND(K68=1,L68=1),AND(ISBLANK(K68),ISBLANK(L68)),K68="",L68=""),0,IF(OR(AND(K68=1,L68=2),AND(K68=1,L68=3)),0.25,IF(OR(AND(K68=2,L68=2),AND(K68=3,L68=1),AND(K68=3,L68=2),AND(K68=2,L68=1)),0.5,IF(AND(K68=2,L68=3),0.75,1))))</f>
        <v>#REF!</v>
      </c>
      <c r="N68" s="50" t="e">
        <f t="shared" si="3"/>
        <v>#REF!</v>
      </c>
      <c r="O68" s="50"/>
      <c r="P68" s="50"/>
    </row>
    <row r="69" spans="1:16" x14ac:dyDescent="0.2">
      <c r="A69" s="50" t="s">
        <v>124</v>
      </c>
      <c r="B69" s="50" t="str">
        <f t="shared" si="6"/>
        <v>16</v>
      </c>
      <c r="C69" s="50" t="e">
        <f>+MID(VLOOKUP(A69,#REF!,2,0),6,LEN(VLOOKUP(A69,#REF!,2,0))-6)</f>
        <v>#REF!</v>
      </c>
      <c r="D69" s="50" t="s">
        <v>125</v>
      </c>
      <c r="E69" s="50" t="e">
        <f>+VLOOKUP(A69,#REF!,3,0)</f>
        <v>#REF!</v>
      </c>
      <c r="F69" s="50" t="e">
        <f>+VLOOKUP(A69,#REF!,10,0)</f>
        <v>#REF!</v>
      </c>
      <c r="G69" s="50" t="e">
        <f>+VLOOKUP(A69,#REF!,13,0)</f>
        <v>#REF!</v>
      </c>
      <c r="H69" s="52" t="e">
        <f t="shared" si="2"/>
        <v>#REF!</v>
      </c>
      <c r="I69" s="50" t="e">
        <f t="shared" si="7"/>
        <v>#REF!</v>
      </c>
      <c r="J69" s="50" t="s">
        <v>126</v>
      </c>
      <c r="K69" s="50" t="e">
        <f>+IF(ISBLANK(VLOOKUP(A69,#REF!,5,0)),"",VLOOKUP(A69,#REF!,5,0))</f>
        <v>#REF!</v>
      </c>
      <c r="L69" s="50" t="e">
        <f>+IF(ISBLANK(VLOOKUP(A69,#REF!,9,0)),"",VLOOKUP(A69,#REF!,9,0))</f>
        <v>#REF!</v>
      </c>
      <c r="M69" s="50" t="e">
        <f t="shared" si="8"/>
        <v>#REF!</v>
      </c>
      <c r="N69" s="50" t="e">
        <f t="shared" si="3"/>
        <v>#REF!</v>
      </c>
      <c r="O69" s="50"/>
      <c r="P69" s="50"/>
    </row>
    <row r="70" spans="1:16" x14ac:dyDescent="0.2">
      <c r="A70" s="50" t="s">
        <v>127</v>
      </c>
      <c r="B70" s="50" t="str">
        <f t="shared" si="6"/>
        <v>16</v>
      </c>
      <c r="C70" s="50" t="e">
        <f>+MID(VLOOKUP(A70,#REF!,2,0),6,LEN(VLOOKUP(A70,#REF!,2,0))-6)</f>
        <v>#REF!</v>
      </c>
      <c r="D70" s="50" t="s">
        <v>125</v>
      </c>
      <c r="E70" s="50" t="e">
        <f>+VLOOKUP(A70,#REF!,3,0)</f>
        <v>#REF!</v>
      </c>
      <c r="F70" s="50" t="e">
        <f>+VLOOKUP(A70,#REF!,10,0)</f>
        <v>#REF!</v>
      </c>
      <c r="G70" s="50" t="e">
        <f>+VLOOKUP(A70,#REF!,13,0)</f>
        <v>#REF!</v>
      </c>
      <c r="H70" s="52" t="e">
        <f t="shared" si="2"/>
        <v>#REF!</v>
      </c>
      <c r="I70" s="50" t="e">
        <f t="shared" si="7"/>
        <v>#REF!</v>
      </c>
      <c r="J70" s="50" t="s">
        <v>126</v>
      </c>
      <c r="K70" s="50" t="e">
        <f>+IF(ISBLANK(VLOOKUP(A70,#REF!,5,0)),"",VLOOKUP(A70,#REF!,5,0))</f>
        <v>#REF!</v>
      </c>
      <c r="L70" s="50" t="e">
        <f>+IF(ISBLANK(VLOOKUP(A70,#REF!,9,0)),"",VLOOKUP(A70,#REF!,9,0))</f>
        <v>#REF!</v>
      </c>
      <c r="M70" s="50" t="e">
        <f t="shared" si="8"/>
        <v>#REF!</v>
      </c>
      <c r="N70" s="50" t="e">
        <f t="shared" si="3"/>
        <v>#REF!</v>
      </c>
      <c r="O70" s="50"/>
      <c r="P70" s="50"/>
    </row>
    <row r="71" spans="1:16" x14ac:dyDescent="0.2">
      <c r="A71" s="50" t="s">
        <v>128</v>
      </c>
      <c r="B71" s="50" t="str">
        <f t="shared" si="6"/>
        <v>16</v>
      </c>
      <c r="C71" s="50" t="e">
        <f>+MID(VLOOKUP(A71,#REF!,2,0),6,LEN(VLOOKUP(A71,#REF!,2,0))-6)</f>
        <v>#REF!</v>
      </c>
      <c r="D71" s="50" t="s">
        <v>125</v>
      </c>
      <c r="E71" s="50" t="e">
        <f>+VLOOKUP(A71,#REF!,3,0)</f>
        <v>#REF!</v>
      </c>
      <c r="F71" s="50" t="e">
        <f>+VLOOKUP(A71,#REF!,10,0)</f>
        <v>#REF!</v>
      </c>
      <c r="G71" s="50" t="e">
        <f>+VLOOKUP(A71,#REF!,13,0)</f>
        <v>#REF!</v>
      </c>
      <c r="H71" s="52" t="e">
        <f t="shared" ref="H71:H82" si="9">+_xlfn.RANK.EQ(G71,$G$2:$G$82,1)</f>
        <v>#REF!</v>
      </c>
      <c r="I71" s="50" t="e">
        <f t="shared" si="7"/>
        <v>#REF!</v>
      </c>
      <c r="J71" s="50" t="s">
        <v>126</v>
      </c>
      <c r="K71" s="50" t="e">
        <f>+IF(ISBLANK(VLOOKUP(A71,#REF!,5,0)),"",VLOOKUP(A71,#REF!,5,0))</f>
        <v>#REF!</v>
      </c>
      <c r="L71" s="50" t="e">
        <f>+IF(ISBLANK(VLOOKUP(A71,#REF!,9,0)),"",VLOOKUP(A71,#REF!,9,0))</f>
        <v>#REF!</v>
      </c>
      <c r="M71" s="50" t="e">
        <f t="shared" si="8"/>
        <v>#REF!</v>
      </c>
      <c r="N71" s="50" t="e">
        <f t="shared" ref="N71:N82" si="10">+AVERAGEIF($D$2:$D$82,D71,$M$2:$M$82)</f>
        <v>#REF!</v>
      </c>
      <c r="O71" s="50"/>
      <c r="P71" s="50"/>
    </row>
    <row r="72" spans="1:16" x14ac:dyDescent="0.2">
      <c r="A72" s="50" t="s">
        <v>129</v>
      </c>
      <c r="B72" s="50" t="str">
        <f t="shared" si="6"/>
        <v>16</v>
      </c>
      <c r="C72" s="50" t="e">
        <f>+MID(VLOOKUP(A72,#REF!,2,0),6,LEN(VLOOKUP(A72,#REF!,2,0))-6)</f>
        <v>#REF!</v>
      </c>
      <c r="D72" s="50" t="s">
        <v>125</v>
      </c>
      <c r="E72" s="50" t="e">
        <f>+VLOOKUP(A72,#REF!,3,0)</f>
        <v>#REF!</v>
      </c>
      <c r="F72" s="50" t="e">
        <f>+VLOOKUP(A72,#REF!,10,0)</f>
        <v>#REF!</v>
      </c>
      <c r="G72" s="50" t="e">
        <f>+VLOOKUP(A72,#REF!,13,0)</f>
        <v>#REF!</v>
      </c>
      <c r="H72" s="52" t="e">
        <f t="shared" si="9"/>
        <v>#REF!</v>
      </c>
      <c r="I72" s="50" t="e">
        <f t="shared" si="7"/>
        <v>#REF!</v>
      </c>
      <c r="J72" s="50" t="s">
        <v>126</v>
      </c>
      <c r="K72" s="50" t="e">
        <f>+IF(ISBLANK(VLOOKUP(A72,#REF!,5,0)),"",VLOOKUP(A72,#REF!,5,0))</f>
        <v>#REF!</v>
      </c>
      <c r="L72" s="50" t="e">
        <f>+IF(ISBLANK(VLOOKUP(A72,#REF!,9,0)),"",VLOOKUP(A72,#REF!,9,0))</f>
        <v>#REF!</v>
      </c>
      <c r="M72" s="50" t="e">
        <f t="shared" si="8"/>
        <v>#REF!</v>
      </c>
      <c r="N72" s="50" t="e">
        <f t="shared" si="10"/>
        <v>#REF!</v>
      </c>
      <c r="O72" s="50"/>
      <c r="P72" s="50"/>
    </row>
    <row r="73" spans="1:16" x14ac:dyDescent="0.2">
      <c r="A73" s="50" t="s">
        <v>130</v>
      </c>
      <c r="B73" s="50" t="str">
        <f t="shared" si="6"/>
        <v>16</v>
      </c>
      <c r="C73" s="50" t="e">
        <f>+MID(VLOOKUP(A73,#REF!,2,0),6,LEN(VLOOKUP(A73,#REF!,2,0))-6)</f>
        <v>#REF!</v>
      </c>
      <c r="D73" s="50" t="s">
        <v>125</v>
      </c>
      <c r="E73" s="50" t="e">
        <f>+VLOOKUP(A73,#REF!,3,0)</f>
        <v>#REF!</v>
      </c>
      <c r="F73" s="50" t="e">
        <f>+VLOOKUP(A73,#REF!,10,0)</f>
        <v>#REF!</v>
      </c>
      <c r="G73" s="50" t="e">
        <f>+VLOOKUP(A73,#REF!,13,0)</f>
        <v>#REF!</v>
      </c>
      <c r="H73" s="52" t="e">
        <f t="shared" si="9"/>
        <v>#REF!</v>
      </c>
      <c r="I73" s="50" t="e">
        <f t="shared" si="7"/>
        <v>#REF!</v>
      </c>
      <c r="J73" s="50" t="s">
        <v>126</v>
      </c>
      <c r="K73" s="50" t="e">
        <f>+IF(ISBLANK(VLOOKUP(A73,#REF!,5,0)),"",VLOOKUP(A73,#REF!,5,0))</f>
        <v>#REF!</v>
      </c>
      <c r="L73" s="50" t="e">
        <f>+IF(ISBLANK(VLOOKUP(A73,#REF!,9,0)),"",VLOOKUP(A73,#REF!,9,0))</f>
        <v>#REF!</v>
      </c>
      <c r="M73" s="50" t="e">
        <f t="shared" si="8"/>
        <v>#REF!</v>
      </c>
      <c r="N73" s="50" t="e">
        <f t="shared" si="10"/>
        <v>#REF!</v>
      </c>
      <c r="O73" s="50"/>
      <c r="P73" s="50"/>
    </row>
    <row r="74" spans="1:16" x14ac:dyDescent="0.2">
      <c r="A74" s="50" t="s">
        <v>131</v>
      </c>
      <c r="B74" s="50" t="str">
        <f t="shared" si="6"/>
        <v>17</v>
      </c>
      <c r="C74" s="50" t="e">
        <f>+MID(VLOOKUP(A74,#REF!,2,0),6,LEN(VLOOKUP(A74,#REF!,2,0))-6)</f>
        <v>#REF!</v>
      </c>
      <c r="D74" s="50" t="s">
        <v>125</v>
      </c>
      <c r="E74" s="50" t="e">
        <f>+VLOOKUP(A74,#REF!,3,0)</f>
        <v>#REF!</v>
      </c>
      <c r="F74" s="50" t="e">
        <f>+VLOOKUP(A74,#REF!,10,0)</f>
        <v>#REF!</v>
      </c>
      <c r="G74" s="50" t="e">
        <f>+VLOOKUP(A74,#REF!,13,0)</f>
        <v>#REF!</v>
      </c>
      <c r="H74" s="52" t="e">
        <f t="shared" si="9"/>
        <v>#REF!</v>
      </c>
      <c r="I74" s="50" t="e">
        <f t="shared" si="7"/>
        <v>#REF!</v>
      </c>
      <c r="J74" s="50" t="s">
        <v>132</v>
      </c>
      <c r="K74" s="50" t="e">
        <f>+IF(ISBLANK(VLOOKUP(A74,#REF!,5,0)),"",VLOOKUP(A74,#REF!,5,0))</f>
        <v>#REF!</v>
      </c>
      <c r="L74" s="50" t="e">
        <f>+IF(ISBLANK(VLOOKUP(A74,#REF!,9,0)),"",VLOOKUP(A74,#REF!,9,0))</f>
        <v>#REF!</v>
      </c>
      <c r="M74" s="50" t="e">
        <f t="shared" si="8"/>
        <v>#REF!</v>
      </c>
      <c r="N74" s="50" t="e">
        <f t="shared" si="10"/>
        <v>#REF!</v>
      </c>
      <c r="O74" s="50"/>
      <c r="P74" s="50"/>
    </row>
    <row r="75" spans="1:16" x14ac:dyDescent="0.2">
      <c r="A75" s="50" t="s">
        <v>133</v>
      </c>
      <c r="B75" s="50" t="str">
        <f t="shared" si="6"/>
        <v>17</v>
      </c>
      <c r="C75" s="50" t="e">
        <f>+MID(VLOOKUP(A75,#REF!,2,0),6,LEN(VLOOKUP(A75,#REF!,2,0))-6)</f>
        <v>#REF!</v>
      </c>
      <c r="D75" s="50" t="s">
        <v>125</v>
      </c>
      <c r="E75" s="50" t="e">
        <f>+VLOOKUP(A75,#REF!,3,0)</f>
        <v>#REF!</v>
      </c>
      <c r="F75" s="50" t="e">
        <f>+VLOOKUP(A75,#REF!,10,0)</f>
        <v>#REF!</v>
      </c>
      <c r="G75" s="50" t="e">
        <f>+VLOOKUP(A75,#REF!,13,0)</f>
        <v>#REF!</v>
      </c>
      <c r="H75" s="52" t="e">
        <f t="shared" si="9"/>
        <v>#REF!</v>
      </c>
      <c r="I75" s="50" t="e">
        <f t="shared" si="7"/>
        <v>#REF!</v>
      </c>
      <c r="J75" s="50" t="s">
        <v>132</v>
      </c>
      <c r="K75" s="50" t="e">
        <f>+IF(ISBLANK(VLOOKUP(A75,#REF!,5,0)),"",VLOOKUP(A75,#REF!,5,0))</f>
        <v>#REF!</v>
      </c>
      <c r="L75" s="50" t="e">
        <f>+IF(ISBLANK(VLOOKUP(A75,#REF!,9,0)),"",VLOOKUP(A75,#REF!,9,0))</f>
        <v>#REF!</v>
      </c>
      <c r="M75" s="50" t="e">
        <f t="shared" si="8"/>
        <v>#REF!</v>
      </c>
      <c r="N75" s="50" t="e">
        <f t="shared" si="10"/>
        <v>#REF!</v>
      </c>
      <c r="O75" s="50"/>
      <c r="P75" s="50"/>
    </row>
    <row r="76" spans="1:16" x14ac:dyDescent="0.2">
      <c r="A76" s="50" t="s">
        <v>134</v>
      </c>
      <c r="B76" s="50" t="str">
        <f t="shared" si="6"/>
        <v>17</v>
      </c>
      <c r="C76" s="50" t="e">
        <f>+MID(VLOOKUP(A76,#REF!,2,0),6,LEN(VLOOKUP(A76,#REF!,2,0))-6)</f>
        <v>#REF!</v>
      </c>
      <c r="D76" s="50" t="s">
        <v>125</v>
      </c>
      <c r="E76" s="50" t="e">
        <f>+VLOOKUP(A76,#REF!,3,0)</f>
        <v>#REF!</v>
      </c>
      <c r="F76" s="50" t="e">
        <f>+VLOOKUP(A76,#REF!,10,0)</f>
        <v>#REF!</v>
      </c>
      <c r="G76" s="50" t="e">
        <f>+VLOOKUP(A76,#REF!,13,0)</f>
        <v>#REF!</v>
      </c>
      <c r="H76" s="52" t="e">
        <f t="shared" si="9"/>
        <v>#REF!</v>
      </c>
      <c r="I76" s="50" t="e">
        <f t="shared" si="7"/>
        <v>#REF!</v>
      </c>
      <c r="J76" s="50" t="s">
        <v>132</v>
      </c>
      <c r="K76" s="50" t="e">
        <f>+IF(ISBLANK(VLOOKUP(A76,#REF!,5,0)),"",VLOOKUP(A76,#REF!,5,0))</f>
        <v>#REF!</v>
      </c>
      <c r="L76" s="50" t="e">
        <f>+IF(ISBLANK(VLOOKUP(A76,#REF!,9,0)),"",VLOOKUP(A76,#REF!,9,0))</f>
        <v>#REF!</v>
      </c>
      <c r="M76" s="50" t="e">
        <f t="shared" si="8"/>
        <v>#REF!</v>
      </c>
      <c r="N76" s="50" t="e">
        <f t="shared" si="10"/>
        <v>#REF!</v>
      </c>
      <c r="O76" s="50"/>
      <c r="P76" s="50"/>
    </row>
    <row r="77" spans="1:16" x14ac:dyDescent="0.2">
      <c r="A77" s="50" t="s">
        <v>135</v>
      </c>
      <c r="B77" s="50" t="str">
        <f t="shared" si="6"/>
        <v>17</v>
      </c>
      <c r="C77" s="50" t="e">
        <f>+MID(VLOOKUP(A77,#REF!,2,0),6,LEN(VLOOKUP(A77,#REF!,2,0))-6)</f>
        <v>#REF!</v>
      </c>
      <c r="D77" s="50" t="s">
        <v>125</v>
      </c>
      <c r="E77" s="50" t="e">
        <f>+VLOOKUP(A77,#REF!,3,0)</f>
        <v>#REF!</v>
      </c>
      <c r="F77" s="50" t="e">
        <f>+VLOOKUP(A77,#REF!,10,0)</f>
        <v>#REF!</v>
      </c>
      <c r="G77" s="50" t="e">
        <f>+VLOOKUP(A77,#REF!,13,0)</f>
        <v>#REF!</v>
      </c>
      <c r="H77" s="52" t="e">
        <f t="shared" si="9"/>
        <v>#REF!</v>
      </c>
      <c r="I77" s="50" t="e">
        <f t="shared" si="7"/>
        <v>#REF!</v>
      </c>
      <c r="J77" s="50" t="s">
        <v>132</v>
      </c>
      <c r="K77" s="50" t="e">
        <f>+IF(ISBLANK(VLOOKUP(A77,#REF!,5,0)),"",VLOOKUP(A77,#REF!,5,0))</f>
        <v>#REF!</v>
      </c>
      <c r="L77" s="50" t="e">
        <f>+IF(ISBLANK(VLOOKUP(A77,#REF!,9,0)),"",VLOOKUP(A77,#REF!,9,0))</f>
        <v>#REF!</v>
      </c>
      <c r="M77" s="50" t="e">
        <f t="shared" si="8"/>
        <v>#REF!</v>
      </c>
      <c r="N77" s="50" t="e">
        <f t="shared" si="10"/>
        <v>#REF!</v>
      </c>
      <c r="O77" s="50"/>
      <c r="P77" s="50"/>
    </row>
    <row r="78" spans="1:16" x14ac:dyDescent="0.2">
      <c r="A78" s="50" t="s">
        <v>136</v>
      </c>
      <c r="B78" s="50" t="str">
        <f t="shared" si="6"/>
        <v>17</v>
      </c>
      <c r="C78" s="50" t="e">
        <f>+MID(VLOOKUP(A78,#REF!,2,0),6,LEN(VLOOKUP(A78,#REF!,2,0))-6)</f>
        <v>#REF!</v>
      </c>
      <c r="D78" s="50" t="s">
        <v>125</v>
      </c>
      <c r="E78" s="50" t="e">
        <f>+VLOOKUP(A78,#REF!,3,0)</f>
        <v>#REF!</v>
      </c>
      <c r="F78" s="50" t="e">
        <f>+VLOOKUP(A78,#REF!,10,0)</f>
        <v>#REF!</v>
      </c>
      <c r="G78" s="50" t="e">
        <f>+VLOOKUP(A78,#REF!,13,0)</f>
        <v>#REF!</v>
      </c>
      <c r="H78" s="52" t="e">
        <f t="shared" si="9"/>
        <v>#REF!</v>
      </c>
      <c r="I78" s="50" t="e">
        <f t="shared" si="7"/>
        <v>#REF!</v>
      </c>
      <c r="J78" s="50" t="s">
        <v>132</v>
      </c>
      <c r="K78" s="50" t="e">
        <f>+IF(ISBLANK(VLOOKUP(A78,#REF!,5,0)),"",VLOOKUP(A78,#REF!,5,0))</f>
        <v>#REF!</v>
      </c>
      <c r="L78" s="50" t="e">
        <f>+IF(ISBLANK(VLOOKUP(A78,#REF!,9,0)),"",VLOOKUP(A78,#REF!,9,0))</f>
        <v>#REF!</v>
      </c>
      <c r="M78" s="50" t="e">
        <f t="shared" si="8"/>
        <v>#REF!</v>
      </c>
      <c r="N78" s="50" t="e">
        <f t="shared" si="10"/>
        <v>#REF!</v>
      </c>
      <c r="O78" s="50"/>
      <c r="P78" s="50"/>
    </row>
    <row r="79" spans="1:16" x14ac:dyDescent="0.2">
      <c r="A79" s="50" t="s">
        <v>137</v>
      </c>
      <c r="B79" s="50" t="str">
        <f t="shared" si="6"/>
        <v>17</v>
      </c>
      <c r="C79" s="50" t="e">
        <f>+MID(VLOOKUP(A79,#REF!,2,0),6,LEN(VLOOKUP(A79,#REF!,2,0))-6)</f>
        <v>#REF!</v>
      </c>
      <c r="D79" s="50" t="s">
        <v>125</v>
      </c>
      <c r="E79" s="50" t="e">
        <f>+VLOOKUP(A79,#REF!,3,0)</f>
        <v>#REF!</v>
      </c>
      <c r="F79" s="50" t="e">
        <f>+VLOOKUP(A79,#REF!,10,0)</f>
        <v>#REF!</v>
      </c>
      <c r="G79" s="50" t="e">
        <f>+VLOOKUP(A79,#REF!,13,0)</f>
        <v>#REF!</v>
      </c>
      <c r="H79" s="52" t="e">
        <f t="shared" si="9"/>
        <v>#REF!</v>
      </c>
      <c r="I79" s="50" t="e">
        <f t="shared" si="7"/>
        <v>#REF!</v>
      </c>
      <c r="J79" s="50" t="s">
        <v>132</v>
      </c>
      <c r="K79" s="50" t="e">
        <f>+IF(ISBLANK(VLOOKUP(A79,#REF!,5,0)),"",VLOOKUP(A79,#REF!,5,0))</f>
        <v>#REF!</v>
      </c>
      <c r="L79" s="50" t="e">
        <f>+IF(ISBLANK(VLOOKUP(A79,#REF!,9,0)),"",VLOOKUP(A79,#REF!,9,0))</f>
        <v>#REF!</v>
      </c>
      <c r="M79" s="50" t="e">
        <f t="shared" si="8"/>
        <v>#REF!</v>
      </c>
      <c r="N79" s="50" t="e">
        <f t="shared" si="10"/>
        <v>#REF!</v>
      </c>
      <c r="O79" s="50"/>
      <c r="P79" s="50"/>
    </row>
    <row r="80" spans="1:16" x14ac:dyDescent="0.2">
      <c r="A80" s="50" t="s">
        <v>138</v>
      </c>
      <c r="B80" s="50" t="str">
        <f t="shared" si="6"/>
        <v>17</v>
      </c>
      <c r="C80" s="50" t="e">
        <f>+MID(VLOOKUP(A80,#REF!,2,0),6,LEN(VLOOKUP(A80,#REF!,2,0))-6)</f>
        <v>#REF!</v>
      </c>
      <c r="D80" s="50" t="s">
        <v>125</v>
      </c>
      <c r="E80" s="50" t="e">
        <f>+VLOOKUP(A80,#REF!,3,0)</f>
        <v>#REF!</v>
      </c>
      <c r="F80" s="50" t="e">
        <f>+VLOOKUP(A80,#REF!,10,0)</f>
        <v>#REF!</v>
      </c>
      <c r="G80" s="50" t="e">
        <f>+VLOOKUP(A80,#REF!,13,0)</f>
        <v>#REF!</v>
      </c>
      <c r="H80" s="52" t="e">
        <f t="shared" si="9"/>
        <v>#REF!</v>
      </c>
      <c r="I80" s="50" t="e">
        <f t="shared" si="7"/>
        <v>#REF!</v>
      </c>
      <c r="J80" s="50" t="s">
        <v>132</v>
      </c>
      <c r="K80" s="50" t="e">
        <f>+IF(ISBLANK(VLOOKUP(A80,#REF!,5,0)),"",VLOOKUP(A80,#REF!,5,0))</f>
        <v>#REF!</v>
      </c>
      <c r="L80" s="50" t="e">
        <f>+IF(ISBLANK(VLOOKUP(A80,#REF!,9,0)),"",VLOOKUP(A80,#REF!,9,0))</f>
        <v>#REF!</v>
      </c>
      <c r="M80" s="50" t="e">
        <f t="shared" si="8"/>
        <v>#REF!</v>
      </c>
      <c r="N80" s="50" t="e">
        <f t="shared" si="10"/>
        <v>#REF!</v>
      </c>
      <c r="O80" s="50"/>
      <c r="P80" s="50"/>
    </row>
    <row r="81" spans="1:16" x14ac:dyDescent="0.2">
      <c r="A81" s="50" t="s">
        <v>139</v>
      </c>
      <c r="B81" s="50" t="str">
        <f t="shared" si="6"/>
        <v>17</v>
      </c>
      <c r="C81" s="50" t="e">
        <f>+MID(VLOOKUP(A81,#REF!,2,0),6,LEN(VLOOKUP(A81,#REF!,2,0))-6)</f>
        <v>#REF!</v>
      </c>
      <c r="D81" s="50" t="s">
        <v>125</v>
      </c>
      <c r="E81" s="50" t="e">
        <f>+VLOOKUP(A81,#REF!,3,0)</f>
        <v>#REF!</v>
      </c>
      <c r="F81" s="50" t="e">
        <f>+VLOOKUP(A81,#REF!,10,0)</f>
        <v>#REF!</v>
      </c>
      <c r="G81" s="50" t="e">
        <f>+VLOOKUP(A81,#REF!,13,0)</f>
        <v>#REF!</v>
      </c>
      <c r="H81" s="52" t="e">
        <f t="shared" si="9"/>
        <v>#REF!</v>
      </c>
      <c r="I81" s="50" t="e">
        <f t="shared" si="7"/>
        <v>#REF!</v>
      </c>
      <c r="J81" s="50" t="s">
        <v>132</v>
      </c>
      <c r="K81" s="50" t="e">
        <f>+IF(ISBLANK(VLOOKUP(A81,#REF!,5,0)),"",VLOOKUP(A81,#REF!,5,0))</f>
        <v>#REF!</v>
      </c>
      <c r="L81" s="50" t="e">
        <f>+IF(ISBLANK(VLOOKUP(A81,#REF!,9,0)),"",VLOOKUP(A81,#REF!,9,0))</f>
        <v>#REF!</v>
      </c>
      <c r="M81" s="50" t="e">
        <f t="shared" si="8"/>
        <v>#REF!</v>
      </c>
      <c r="N81" s="50" t="e">
        <f t="shared" si="10"/>
        <v>#REF!</v>
      </c>
      <c r="O81" s="50"/>
      <c r="P81" s="50"/>
    </row>
    <row r="82" spans="1:16" x14ac:dyDescent="0.2">
      <c r="A82" s="50" t="s">
        <v>140</v>
      </c>
      <c r="B82" s="50" t="str">
        <f t="shared" si="6"/>
        <v>17</v>
      </c>
      <c r="C82" s="50" t="e">
        <f>+MID(VLOOKUP(A82,#REF!,2,0),6,LEN(VLOOKUP(A82,#REF!,2,0))-6)</f>
        <v>#REF!</v>
      </c>
      <c r="D82" s="50" t="s">
        <v>125</v>
      </c>
      <c r="E82" s="50" t="e">
        <f>+VLOOKUP(A82,#REF!,3,0)</f>
        <v>#REF!</v>
      </c>
      <c r="F82" s="50" t="e">
        <f>+VLOOKUP(A82,#REF!,10,0)</f>
        <v>#REF!</v>
      </c>
      <c r="G82" s="50" t="e">
        <f>+VLOOKUP(A82,#REF!,13,0)</f>
        <v>#REF!</v>
      </c>
      <c r="H82" s="52" t="e">
        <f t="shared" si="9"/>
        <v>#REF!</v>
      </c>
      <c r="I82" s="50" t="e">
        <f t="shared" si="7"/>
        <v>#REF!</v>
      </c>
      <c r="J82" s="50" t="s">
        <v>132</v>
      </c>
      <c r="K82" s="50" t="e">
        <f>+IF(ISBLANK(VLOOKUP(A82,#REF!,5,0)),"",VLOOKUP(A82,#REF!,5,0))</f>
        <v>#REF!</v>
      </c>
      <c r="L82" s="50" t="e">
        <f>+IF(ISBLANK(VLOOKUP(A82,#REF!,9,0)),"",VLOOKUP(A82,#REF!,9,0))</f>
        <v>#REF!</v>
      </c>
      <c r="M82" s="50" t="e">
        <f t="shared" si="8"/>
        <v>#REF!</v>
      </c>
      <c r="N82" s="50" t="e">
        <f t="shared" si="10"/>
        <v>#REF!</v>
      </c>
      <c r="O82" s="50"/>
      <c r="P82" s="50"/>
    </row>
  </sheetData>
  <sheetProtection password="D72A"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Conclusiones</vt:lpstr>
      <vt:lpstr>Hoja1</vt:lpstr>
      <vt:lpstr>Conclusiones!Área_de_impresión</vt:lpstr>
    </vt:vector>
  </TitlesOfParts>
  <Manager/>
  <Company>Ernst &amp; Young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Gomez</dc:creator>
  <cp:keywords/>
  <dc:description/>
  <cp:lastModifiedBy>Usuario de Windows</cp:lastModifiedBy>
  <cp:revision/>
  <cp:lastPrinted>2021-01-30T00:17:30Z</cp:lastPrinted>
  <dcterms:created xsi:type="dcterms:W3CDTF">2010-10-04T16:34:45Z</dcterms:created>
  <dcterms:modified xsi:type="dcterms:W3CDTF">2022-01-31T15:05:52Z</dcterms:modified>
  <cp:category/>
  <cp:contentStatus/>
</cp:coreProperties>
</file>