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Director DIRECGE\2022\Adriana\Estado del Sistema Control Interno\"/>
    </mc:Choice>
  </mc:AlternateContent>
  <bookViews>
    <workbookView xWindow="0" yWindow="0" windowWidth="28800" windowHeight="12330" tabRatio="914"/>
  </bookViews>
  <sheets>
    <sheet name="Conclusiones" sheetId="30" r:id="rId1"/>
    <sheet name="Hoja1" sheetId="28" state="hidden" r:id="rId2"/>
  </sheets>
  <definedNames>
    <definedName name="\0">#REF!</definedName>
    <definedName name="\BD">#REF!</definedName>
    <definedName name="\BJ">#REF!</definedName>
    <definedName name="\BP">#REF!</definedName>
    <definedName name="\CA">#REF!</definedName>
    <definedName name="\i">#REF!</definedName>
    <definedName name="\m">#REF!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hidden="1">#REF!</definedName>
    <definedName name="_Key1" hidden="1">#REF!</definedName>
    <definedName name="_Key2" hidden="1">#REF!</definedName>
    <definedName name="_Order1" hidden="1">255</definedName>
    <definedName name="_Order2" hidden="1">255</definedName>
    <definedName name="_Sort" hidden="1">#REF!</definedName>
    <definedName name="A_IMPRESIÓN_IM">#REF!</definedName>
    <definedName name="A205_">#REF!</definedName>
    <definedName name="A242_">#REF!</definedName>
    <definedName name="A255_">#REF!</definedName>
    <definedName name="A498_">#REF!</definedName>
    <definedName name="A534_">#N/A</definedName>
    <definedName name="A598_">#REF!</definedName>
    <definedName name="A641_">#REF!</definedName>
    <definedName name="A68_">#REF!</definedName>
    <definedName name="A784_">#REF!</definedName>
    <definedName name="Accounts">#REF!</definedName>
    <definedName name="Accrual___payment_of_dividends">#REF!</definedName>
    <definedName name="ACT">#REF!</definedName>
    <definedName name="AFANT">#REF!</definedName>
    <definedName name="AFHOY">#REF!</definedName>
    <definedName name="ahaccionistas01">#REF!</definedName>
    <definedName name="AJPAAG">#REF!</definedName>
    <definedName name="Anexo" hidden="1">{"'para SB'!$A$1420:$F$1479"}</definedName>
    <definedName name="año">#REF!</definedName>
    <definedName name="AÑO_A_PROCESAR">#REF!</definedName>
    <definedName name="año1">#REF!</definedName>
    <definedName name="AÑOS_A_PROCESAR">#REF!</definedName>
    <definedName name="AppName">#REF!</definedName>
    <definedName name="_xlnm.Print_Area" localSheetId="0">Conclusiones!$A$1:$P$38</definedName>
    <definedName name="_xlnm.Print_Area">#REF!</definedName>
    <definedName name="Área_de_impresión1">#REF!</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ASFSD">#REF!</definedName>
    <definedName name="Assertions">#REF!</definedName>
    <definedName name="BASE">#REF!</definedName>
    <definedName name="BCE">#REF!</definedName>
    <definedName name="BCEBONOS">#REF!</definedName>
    <definedName name="BCECAMBIOS">#REF!</definedName>
    <definedName name="BCEEMPRESA">#REF!</definedName>
    <definedName name="BCERENTA">#REF!</definedName>
    <definedName name="BCETESOROS">#REF!</definedName>
    <definedName name="BG_Del" hidden="1">15</definedName>
    <definedName name="BG_Ins" hidden="1">4</definedName>
    <definedName name="BG_Mod" hidden="1">6</definedName>
    <definedName name="BLOQUE">#REF!</definedName>
    <definedName name="BuiltIn_Print_Area___0">#REF!</definedName>
    <definedName name="BuiltIn_Print_Titles___0">#REF!</definedName>
    <definedName name="CAR">#REF!</definedName>
    <definedName name="CAVR">#REF!</definedName>
    <definedName name="cdtaccinistas01">#REF!</definedName>
    <definedName name="CO.Otros_Cuentas">#REF!</definedName>
    <definedName name="CO.Otros_Monto">#REF!</definedName>
    <definedName name="CO.Riesgo_Cuentas">#REF!</definedName>
    <definedName name="CO.Riesgo_Monto">#REF!</definedName>
    <definedName name="CO.Tesoreria_Cuentas">#REF!</definedName>
    <definedName name="COMP3CM">#REF!,#REF!,#REF!,#REF!,#REF!</definedName>
    <definedName name="COMP3PM">#REF!,#REF!,#REF!,#REF!</definedName>
    <definedName name="COMP3PY">#REF!,#REF!,#REF!,#REF!,#REF!</definedName>
    <definedName name="COMPCM">#REF!,#REF!,#REF!,#REF!,#REF!,#REF!,#REF!</definedName>
    <definedName name="COMPPM">#REF!,#REF!,#REF!,#REF!,#REF!,#REF!,#REF!</definedName>
    <definedName name="COMPPY">#REF!,#REF!,#REF!,#REF!,#REF!,#REF!,#REF!,#REF!</definedName>
    <definedName name="con10_partic">#REF!</definedName>
    <definedName name="conahdirectivos01">#REF!</definedName>
    <definedName name="conahojunta01">#REF!</definedName>
    <definedName name="concdtdirectivos01">#REF!</definedName>
    <definedName name="concdtentidades01">#REF!</definedName>
    <definedName name="conotros">#REF!</definedName>
    <definedName name="CORDEN">#REF!</definedName>
    <definedName name="CUENTA96">#REF!</definedName>
    <definedName name="Divide">#REF!</definedName>
    <definedName name="ELIMEXT">#REF!</definedName>
    <definedName name="ELIMINA">#REF!</definedName>
    <definedName name="entidades">#REF!</definedName>
    <definedName name="EPIANDES">#REF!</definedName>
    <definedName name="ESTADOS_FINANCIEROS_A_PROCESAR">#REF!</definedName>
    <definedName name="ESTCAM">#REF!</definedName>
    <definedName name="ET">#REF!</definedName>
    <definedName name="gorr">"Botón 17"</definedName>
    <definedName name="HTML_CodePage" hidden="1">1252</definedName>
    <definedName name="HTML_Control" hidden="1">{"'para SB'!$A$1420:$F$1479"}</definedName>
    <definedName name="HTML_Description" hidden="1">""</definedName>
    <definedName name="HTML_Email" hidden="1">""</definedName>
    <definedName name="HTML_Header" hidden="1">""</definedName>
    <definedName name="HTML_LastUpdate" hidden="1">"22/06/00"</definedName>
    <definedName name="HTML_LineAfter" hidden="1">FALSE</definedName>
    <definedName name="HTML_LineBefore" hidden="1">FALSE</definedName>
    <definedName name="HTML_Name" hidden="1">"BANCO CENTRAL DE HONDURAS"</definedName>
    <definedName name="HTML_OBDlg2" hidden="1">TRUE</definedName>
    <definedName name="HTML_OBDlg4" hidden="1">TRUE</definedName>
    <definedName name="HTML_OS" hidden="1">0</definedName>
    <definedName name="HTML_PathFile" hidden="1">"A:\tasaintss.htm"</definedName>
    <definedName name="HTML_Title" hidden="1">""</definedName>
    <definedName name="INDI">#REF!</definedName>
    <definedName name="INDICACART">#REF!</definedName>
    <definedName name="INVER">#REF!</definedName>
    <definedName name="junio111">#REF!</definedName>
    <definedName name="JUNTA">#REF!</definedName>
    <definedName name="JUNTA1">#REF!</definedName>
    <definedName name="MC.PL_Cuentas">#REF!</definedName>
    <definedName name="MC.PL_Monto">#REF!</definedName>
    <definedName name="MESANT">#REF!</definedName>
    <definedName name="MESHOY">#REF!</definedName>
    <definedName name="MultiSelectNames">#REF!</definedName>
    <definedName name="Nivel">#REF!</definedName>
    <definedName name="NOPUC">#REF!</definedName>
    <definedName name="ORDEN1">#REF!</definedName>
    <definedName name="ORDEN2">#REF!</definedName>
    <definedName name="ORDEN3">#REF!</definedName>
    <definedName name="ORDEN4">#REF!</definedName>
    <definedName name="ORDEN5">#REF!</definedName>
    <definedName name="ORDEN6">#REF!</definedName>
    <definedName name="PAS">#REF!</definedName>
    <definedName name="PAT">#REF!</definedName>
    <definedName name="PRES">#REF!</definedName>
    <definedName name="PRES1">#REF!</definedName>
    <definedName name="PUC">#REF!</definedName>
    <definedName name="PYG">#REF!</definedName>
    <definedName name="PYGBONOS">#REF!</definedName>
    <definedName name="PYGCAMBIOS">#REF!</definedName>
    <definedName name="PYGRENTA">#REF!</definedName>
    <definedName name="PYGTESOROS">#REF!</definedName>
    <definedName name="ref_contr">#REF!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ro" hidden="1">{"'Sheet1'!$A$1:$F$179"}</definedName>
    <definedName name="rod" hidden="1">{"'Sheet1'!$A$1:$F$179"}</definedName>
    <definedName name="rodirgo" hidden="1">{"'Sheet1'!$A$1:$F$179"}</definedName>
    <definedName name="sdaf" hidden="1">{"'para SB'!$A$1420:$F$1479"}</definedName>
    <definedName name="SHARED_FORMULA_0">#N/A</definedName>
    <definedName name="SHARED_FORMULA_1">#N/A</definedName>
    <definedName name="SHARED_FORMULA_10">#N/A</definedName>
    <definedName name="SHARED_FORMULA_11">#N/A</definedName>
    <definedName name="SHARED_FORMULA_12">#N/A</definedName>
    <definedName name="SHARED_FORMULA_13">#N/A</definedName>
    <definedName name="SHARED_FORMULA_14">#N/A</definedName>
    <definedName name="SHARED_FORMULA_15">#N/A</definedName>
    <definedName name="SHARED_FORMULA_16">#N/A</definedName>
    <definedName name="SHARED_FORMULA_17">#N/A</definedName>
    <definedName name="SHARED_FORMULA_18">#N/A</definedName>
    <definedName name="SHARED_FORMULA_19">#N/A</definedName>
    <definedName name="SHARED_FORMULA_2">#N/A</definedName>
    <definedName name="SHARED_FORMULA_20">#N/A</definedName>
    <definedName name="SHARED_FORMULA_21">#N/A</definedName>
    <definedName name="SHARED_FORMULA_22">#N/A</definedName>
    <definedName name="SHARED_FORMULA_23">#N/A</definedName>
    <definedName name="SHARED_FORMULA_24">#N/A</definedName>
    <definedName name="SHARED_FORMULA_25">#N/A</definedName>
    <definedName name="SHARED_FORMULA_26">#N/A</definedName>
    <definedName name="SHARED_FORMULA_27">#N/A</definedName>
    <definedName name="SHARED_FORMULA_28">#N/A</definedName>
    <definedName name="SHARED_FORMULA_29">#N/A</definedName>
    <definedName name="SHARED_FORMULA_3">#N/A</definedName>
    <definedName name="SHARED_FORMULA_30">#N/A</definedName>
    <definedName name="SHARED_FORMULA_31">#N/A</definedName>
    <definedName name="SHARED_FORMULA_32">#N/A</definedName>
    <definedName name="SHARED_FORMULA_33">#N/A</definedName>
    <definedName name="SHARED_FORMULA_34">#N/A</definedName>
    <definedName name="SHARED_FORMULA_35">#N/A</definedName>
    <definedName name="SHARED_FORMULA_36">#N/A</definedName>
    <definedName name="SHARED_FORMULA_37">#N/A</definedName>
    <definedName name="SHARED_FORMULA_38">#N/A</definedName>
    <definedName name="SHARED_FORMULA_39">#N/A</definedName>
    <definedName name="SHARED_FORMULA_4">#N/A</definedName>
    <definedName name="SHARED_FORMULA_40">#N/A</definedName>
    <definedName name="SHARED_FORMULA_41">#N/A</definedName>
    <definedName name="SHARED_FORMULA_42">#N/A</definedName>
    <definedName name="SHARED_FORMULA_43">#N/A</definedName>
    <definedName name="SHARED_FORMULA_44">#N/A</definedName>
    <definedName name="SHARED_FORMULA_45">#N/A</definedName>
    <definedName name="SHARED_FORMULA_46">#N/A</definedName>
    <definedName name="SHARED_FORMULA_47">#N/A</definedName>
    <definedName name="SHARED_FORMULA_48">#N/A</definedName>
    <definedName name="SHARED_FORMULA_49">#N/A</definedName>
    <definedName name="SHARED_FORMULA_5">#N/A</definedName>
    <definedName name="SHARED_FORMULA_50">#N/A</definedName>
    <definedName name="SHARED_FORMULA_51">#N/A</definedName>
    <definedName name="SHARED_FORMULA_52">#N/A</definedName>
    <definedName name="SHARED_FORMULA_53">#N/A</definedName>
    <definedName name="SHARED_FORMULA_54">#N/A</definedName>
    <definedName name="SHARED_FORMULA_55">#N/A</definedName>
    <definedName name="SHARED_FORMULA_56">#N/A</definedName>
    <definedName name="SHARED_FORMULA_57">#N/A</definedName>
    <definedName name="SHARED_FORMULA_58">#N/A</definedName>
    <definedName name="SHARED_FORMULA_6">#N/A</definedName>
    <definedName name="SHARED_FORMULA_7">#N/A</definedName>
    <definedName name="SHARED_FORMULA_8">#N/A</definedName>
    <definedName name="SHARED_FORMULA_9">#N/A</definedName>
    <definedName name="TestTypes">#REF!</definedName>
    <definedName name="TextRefCopyRangeCount" hidden="1">1</definedName>
    <definedName name="Títulos_a_imprimir_IM">#REF!,#REF!</definedName>
    <definedName name="TOTAL">#REF!</definedName>
    <definedName name="TypesOfTransaction">#REF!</definedName>
    <definedName name="VALID">#REF!</definedName>
    <definedName name="VALOR" hidden="1">{#N/A,#N/A,FALSE,"ANEXO1";"ACTIVO",#N/A,FALSE,"ANEXO1";"PASIVO",#N/A,FALSE,"ANEXO1";"G Y P",#N/A,FALSE,"ANEXO1"}</definedName>
    <definedName name="veinticuatro">#REF!</definedName>
    <definedName name="veintidos">#REF!</definedName>
    <definedName name="veintitres">#REF!</definedName>
    <definedName name="veintiuno">#REF!</definedName>
    <definedName name="wrn.CONSOLIDADO." hidden="1">{#N/A,#N/A,FALSE,"ANEXO1";"ACTIVO",#N/A,FALSE,"ANEXO1";"PASIVO",#N/A,FALSE,"ANEXO1";"G Y P",#N/A,FALSE,"ANEXO1"}</definedName>
    <definedName name="ws" hidden="1">{"'Sheet1'!$A$1:$F$179"}</definedName>
    <definedName name="XXX">#REF!</definedName>
  </definedNames>
  <calcPr calcId="162913"/>
</workbook>
</file>

<file path=xl/calcChain.xml><?xml version="1.0" encoding="utf-8"?>
<calcChain xmlns="http://schemas.openxmlformats.org/spreadsheetml/2006/main">
  <c r="O33" i="30" l="1"/>
  <c r="O31" i="30"/>
  <c r="O29" i="30"/>
  <c r="O27" i="30"/>
  <c r="O25" i="30"/>
  <c r="B82" i="28" l="1"/>
  <c r="B81" i="28"/>
  <c r="B80" i="28"/>
  <c r="B79" i="28"/>
  <c r="B78" i="28"/>
  <c r="B77" i="28"/>
  <c r="B76" i="28"/>
  <c r="B75" i="28"/>
  <c r="B74" i="28"/>
  <c r="B73" i="28"/>
  <c r="B72" i="28"/>
  <c r="B71" i="28"/>
  <c r="B70" i="28"/>
  <c r="B69" i="28"/>
  <c r="B68" i="28"/>
  <c r="B67" i="28"/>
  <c r="B66" i="28"/>
  <c r="B65" i="28"/>
  <c r="B64" i="28"/>
  <c r="B63" i="28"/>
  <c r="B62" i="28"/>
  <c r="B61" i="28"/>
  <c r="B60" i="28"/>
  <c r="B59" i="28"/>
  <c r="B58" i="28"/>
  <c r="B57" i="28"/>
  <c r="B56" i="28"/>
  <c r="B55" i="28"/>
  <c r="B54" i="28"/>
  <c r="B53" i="28"/>
  <c r="B52" i="28"/>
  <c r="B51" i="28"/>
  <c r="B50" i="28"/>
  <c r="B49" i="28"/>
  <c r="B48" i="28"/>
  <c r="B47" i="28"/>
  <c r="B46" i="28"/>
  <c r="B45" i="28"/>
  <c r="B44" i="28"/>
  <c r="B43" i="28"/>
  <c r="B42" i="28"/>
  <c r="B41" i="28"/>
  <c r="B40" i="28"/>
  <c r="B39" i="28"/>
  <c r="B38" i="28"/>
  <c r="B37" i="28"/>
  <c r="B36" i="28"/>
  <c r="B35" i="28"/>
  <c r="B34" i="28"/>
  <c r="B33" i="28"/>
  <c r="B32" i="28"/>
  <c r="B31" i="28"/>
  <c r="B30" i="28"/>
  <c r="B29" i="28"/>
  <c r="B28" i="28"/>
  <c r="B27" i="28"/>
  <c r="B26" i="28"/>
  <c r="B25" i="28"/>
  <c r="B24" i="28"/>
  <c r="B23" i="28"/>
  <c r="B22" i="28"/>
  <c r="B21" i="28"/>
  <c r="B20" i="28"/>
  <c r="B19" i="28"/>
  <c r="B18" i="28"/>
  <c r="B17" i="28"/>
  <c r="B16" i="28"/>
  <c r="B15" i="28"/>
  <c r="B14" i="28"/>
  <c r="B13" i="28"/>
  <c r="B12" i="28"/>
  <c r="B11" i="28"/>
  <c r="B10" i="28"/>
  <c r="B9" i="28"/>
  <c r="B8" i="28"/>
  <c r="B7" i="28"/>
  <c r="B6" i="28"/>
  <c r="B5" i="28"/>
  <c r="B4" i="28"/>
  <c r="B3" i="28"/>
  <c r="B2" i="28"/>
  <c r="C25" i="28" l="1"/>
  <c r="L24" i="28"/>
  <c r="G24" i="28"/>
  <c r="K23" i="28"/>
  <c r="F23" i="28"/>
  <c r="E22" i="28"/>
  <c r="C21" i="28"/>
  <c r="L20" i="28"/>
  <c r="G20" i="28"/>
  <c r="K19" i="28"/>
  <c r="F19" i="28"/>
  <c r="E18" i="28"/>
  <c r="C17" i="28"/>
  <c r="L16" i="28"/>
  <c r="G16" i="28"/>
  <c r="K15" i="28"/>
  <c r="F15" i="28"/>
  <c r="E14" i="28"/>
  <c r="C13" i="28"/>
  <c r="L12" i="28"/>
  <c r="G12" i="28"/>
  <c r="K11" i="28"/>
  <c r="F11" i="28"/>
  <c r="E10" i="28"/>
  <c r="C9" i="28"/>
  <c r="L8" i="28"/>
  <c r="G8" i="28"/>
  <c r="K7" i="28"/>
  <c r="F7" i="28"/>
  <c r="E6" i="28"/>
  <c r="C5" i="28"/>
  <c r="L4" i="28"/>
  <c r="G4" i="28"/>
  <c r="K3" i="28"/>
  <c r="F3" i="28"/>
  <c r="E2" i="28"/>
  <c r="G25" i="28"/>
  <c r="K24" i="28"/>
  <c r="F24" i="28"/>
  <c r="E23" i="28"/>
  <c r="C22" i="28"/>
  <c r="L21" i="28"/>
  <c r="G21" i="28"/>
  <c r="K20" i="28"/>
  <c r="F20" i="28"/>
  <c r="E19" i="28"/>
  <c r="C18" i="28"/>
  <c r="L17" i="28"/>
  <c r="G17" i="28"/>
  <c r="K16" i="28"/>
  <c r="F16" i="28"/>
  <c r="E15" i="28"/>
  <c r="C14" i="28"/>
  <c r="L13" i="28"/>
  <c r="G13" i="28"/>
  <c r="K12" i="28"/>
  <c r="F12" i="28"/>
  <c r="E11" i="28"/>
  <c r="C10" i="28"/>
  <c r="L9" i="28"/>
  <c r="G9" i="28"/>
  <c r="K8" i="28"/>
  <c r="F8" i="28"/>
  <c r="E7" i="28"/>
  <c r="C6" i="28"/>
  <c r="L5" i="28"/>
  <c r="G5" i="28"/>
  <c r="K4" i="28"/>
  <c r="F4" i="28"/>
  <c r="E3" i="28"/>
  <c r="C2" i="28"/>
  <c r="L25" i="28"/>
  <c r="F25" i="28"/>
  <c r="E24" i="28"/>
  <c r="C23" i="28"/>
  <c r="L22" i="28"/>
  <c r="G22" i="28"/>
  <c r="K21" i="28"/>
  <c r="F21" i="28"/>
  <c r="E20" i="28"/>
  <c r="C19" i="28"/>
  <c r="L18" i="28"/>
  <c r="G18" i="28"/>
  <c r="K17" i="28"/>
  <c r="F17" i="28"/>
  <c r="E16" i="28"/>
  <c r="C15" i="28"/>
  <c r="L14" i="28"/>
  <c r="G14" i="28"/>
  <c r="K13" i="28"/>
  <c r="F13" i="28"/>
  <c r="E12" i="28"/>
  <c r="C11" i="28"/>
  <c r="L10" i="28"/>
  <c r="G10" i="28"/>
  <c r="K9" i="28"/>
  <c r="F9" i="28"/>
  <c r="E8" i="28"/>
  <c r="C7" i="28"/>
  <c r="L6" i="28"/>
  <c r="G6" i="28"/>
  <c r="K5" i="28"/>
  <c r="F5" i="28"/>
  <c r="E4" i="28"/>
  <c r="C3" i="28"/>
  <c r="L2" i="28"/>
  <c r="K25" i="28"/>
  <c r="E25" i="28"/>
  <c r="C24" i="28"/>
  <c r="L23" i="28"/>
  <c r="G23" i="28"/>
  <c r="K22" i="28"/>
  <c r="F22" i="28"/>
  <c r="E21" i="28"/>
  <c r="C20" i="28"/>
  <c r="L19" i="28"/>
  <c r="G19" i="28"/>
  <c r="K18" i="28"/>
  <c r="F18" i="28"/>
  <c r="E17" i="28"/>
  <c r="C16" i="28"/>
  <c r="L15" i="28"/>
  <c r="G15" i="28"/>
  <c r="K14" i="28"/>
  <c r="F14" i="28"/>
  <c r="E13" i="28"/>
  <c r="C12" i="28"/>
  <c r="L11" i="28"/>
  <c r="G11" i="28"/>
  <c r="K10" i="28"/>
  <c r="F10" i="28"/>
  <c r="E9" i="28"/>
  <c r="C8" i="28"/>
  <c r="L7" i="28"/>
  <c r="G7" i="28"/>
  <c r="K6" i="28"/>
  <c r="F6" i="28"/>
  <c r="E5" i="28"/>
  <c r="C4" i="28"/>
  <c r="L3" i="28"/>
  <c r="G3" i="28"/>
  <c r="K2" i="28"/>
  <c r="F2" i="28"/>
  <c r="I2" i="28" s="1"/>
  <c r="G2" i="28"/>
  <c r="E42" i="28"/>
  <c r="C41" i="28"/>
  <c r="G40" i="28"/>
  <c r="K39" i="28"/>
  <c r="F39" i="28"/>
  <c r="E38" i="28"/>
  <c r="C37" i="28"/>
  <c r="G36" i="28"/>
  <c r="K35" i="28"/>
  <c r="F35" i="28"/>
  <c r="E34" i="28"/>
  <c r="C33" i="28"/>
  <c r="G32" i="28"/>
  <c r="K31" i="28"/>
  <c r="F31" i="28"/>
  <c r="E30" i="28"/>
  <c r="C29" i="28"/>
  <c r="G28" i="28"/>
  <c r="K27" i="28"/>
  <c r="F27" i="28"/>
  <c r="E26" i="28"/>
  <c r="C42" i="28"/>
  <c r="G41" i="28"/>
  <c r="K40" i="28"/>
  <c r="F40" i="28"/>
  <c r="E39" i="28"/>
  <c r="C38" i="28"/>
  <c r="G42" i="28"/>
  <c r="K41" i="28"/>
  <c r="F41" i="28"/>
  <c r="E40" i="28"/>
  <c r="C39" i="28"/>
  <c r="G38" i="28"/>
  <c r="K37" i="28"/>
  <c r="F37" i="28"/>
  <c r="E36" i="28"/>
  <c r="C35" i="28"/>
  <c r="G34" i="28"/>
  <c r="K33" i="28"/>
  <c r="F33" i="28"/>
  <c r="E32" i="28"/>
  <c r="C31" i="28"/>
  <c r="G30" i="28"/>
  <c r="K29" i="28"/>
  <c r="F29" i="28"/>
  <c r="K42" i="28"/>
  <c r="F42" i="28"/>
  <c r="E41" i="28"/>
  <c r="C40" i="28"/>
  <c r="G39" i="28"/>
  <c r="K38" i="28"/>
  <c r="C36" i="28"/>
  <c r="C34" i="28"/>
  <c r="C32" i="28"/>
  <c r="C30" i="28"/>
  <c r="F28" i="28"/>
  <c r="F38" i="28"/>
  <c r="G37" i="28"/>
  <c r="K36" i="28"/>
  <c r="G35" i="28"/>
  <c r="K34" i="28"/>
  <c r="G33" i="28"/>
  <c r="K32" i="28"/>
  <c r="G31" i="28"/>
  <c r="K30" i="28"/>
  <c r="G29" i="28"/>
  <c r="K28" i="28"/>
  <c r="E28" i="28"/>
  <c r="G27" i="28"/>
  <c r="G26" i="28"/>
  <c r="E37" i="28"/>
  <c r="E35" i="28"/>
  <c r="E33" i="28"/>
  <c r="E31" i="28"/>
  <c r="E29" i="28"/>
  <c r="C28" i="28"/>
  <c r="E27" i="28"/>
  <c r="F26" i="28"/>
  <c r="F36" i="28"/>
  <c r="F34" i="28"/>
  <c r="F32" i="28"/>
  <c r="F30" i="28"/>
  <c r="C27" i="28"/>
  <c r="K26" i="28"/>
  <c r="C26" i="28"/>
  <c r="L40" i="28"/>
  <c r="L36" i="28"/>
  <c r="L32" i="28"/>
  <c r="L28" i="28"/>
  <c r="L41" i="28"/>
  <c r="L37" i="28"/>
  <c r="L42" i="28"/>
  <c r="L38" i="28"/>
  <c r="L34" i="28"/>
  <c r="L30" i="28"/>
  <c r="L39" i="28"/>
  <c r="L27" i="28"/>
  <c r="L26" i="28"/>
  <c r="L35" i="28"/>
  <c r="L33" i="28"/>
  <c r="L31" i="28"/>
  <c r="L29" i="28"/>
  <c r="C54" i="28"/>
  <c r="L53" i="28"/>
  <c r="G53" i="28"/>
  <c r="K52" i="28"/>
  <c r="F52" i="28"/>
  <c r="E51" i="28"/>
  <c r="C50" i="28"/>
  <c r="L49" i="28"/>
  <c r="G49" i="28"/>
  <c r="L54" i="28"/>
  <c r="F54" i="28"/>
  <c r="F53" i="28"/>
  <c r="C49" i="28"/>
  <c r="L48" i="28"/>
  <c r="G48" i="28"/>
  <c r="K47" i="28"/>
  <c r="F47" i="28"/>
  <c r="E46" i="28"/>
  <c r="C45" i="28"/>
  <c r="L44" i="28"/>
  <c r="G44" i="28"/>
  <c r="K43" i="28"/>
  <c r="F43" i="28"/>
  <c r="K54" i="28"/>
  <c r="E54" i="28"/>
  <c r="K53" i="28"/>
  <c r="E53" i="28"/>
  <c r="G52" i="28"/>
  <c r="G51" i="28"/>
  <c r="G50" i="28"/>
  <c r="K48" i="28"/>
  <c r="F48" i="28"/>
  <c r="E47" i="28"/>
  <c r="C46" i="28"/>
  <c r="L45" i="28"/>
  <c r="G45" i="28"/>
  <c r="K44" i="28"/>
  <c r="F44" i="28"/>
  <c r="E43" i="28"/>
  <c r="C53" i="28"/>
  <c r="L52" i="28"/>
  <c r="E52" i="28"/>
  <c r="L51" i="28"/>
  <c r="F51" i="28"/>
  <c r="L50" i="28"/>
  <c r="F50" i="28"/>
  <c r="F49" i="28"/>
  <c r="E48" i="28"/>
  <c r="C47" i="28"/>
  <c r="L46" i="28"/>
  <c r="G46" i="28"/>
  <c r="K45" i="28"/>
  <c r="F45" i="28"/>
  <c r="E44" i="28"/>
  <c r="C43" i="28"/>
  <c r="G54" i="28"/>
  <c r="C52" i="28"/>
  <c r="K51" i="28"/>
  <c r="C51" i="28"/>
  <c r="K50" i="28"/>
  <c r="E50" i="28"/>
  <c r="K49" i="28"/>
  <c r="E49" i="28"/>
  <c r="C48" i="28"/>
  <c r="L47" i="28"/>
  <c r="G47" i="28"/>
  <c r="K46" i="28"/>
  <c r="F46" i="28"/>
  <c r="E45" i="28"/>
  <c r="C44" i="28"/>
  <c r="L43" i="28"/>
  <c r="G43" i="28"/>
  <c r="L68" i="28"/>
  <c r="G68" i="28"/>
  <c r="K67" i="28"/>
  <c r="F67" i="28"/>
  <c r="E66" i="28"/>
  <c r="C65" i="28"/>
  <c r="L64" i="28"/>
  <c r="G64" i="28"/>
  <c r="K63" i="28"/>
  <c r="F63" i="28"/>
  <c r="E62" i="28"/>
  <c r="C61" i="28"/>
  <c r="L60" i="28"/>
  <c r="G60" i="28"/>
  <c r="K59" i="28"/>
  <c r="F59" i="28"/>
  <c r="E58" i="28"/>
  <c r="C57" i="28"/>
  <c r="L56" i="28"/>
  <c r="G56" i="28"/>
  <c r="K55" i="28"/>
  <c r="F55" i="28"/>
  <c r="K68" i="28"/>
  <c r="F68" i="28"/>
  <c r="E67" i="28"/>
  <c r="C66" i="28"/>
  <c r="L65" i="28"/>
  <c r="G65" i="28"/>
  <c r="K64" i="28"/>
  <c r="F64" i="28"/>
  <c r="E63" i="28"/>
  <c r="C62" i="28"/>
  <c r="L61" i="28"/>
  <c r="G61" i="28"/>
  <c r="K60" i="28"/>
  <c r="F60" i="28"/>
  <c r="E59" i="28"/>
  <c r="C58" i="28"/>
  <c r="L57" i="28"/>
  <c r="G57" i="28"/>
  <c r="K56" i="28"/>
  <c r="F56" i="28"/>
  <c r="E55" i="28"/>
  <c r="C68" i="28"/>
  <c r="L67" i="28"/>
  <c r="G67" i="28"/>
  <c r="K66" i="28"/>
  <c r="F66" i="28"/>
  <c r="E65" i="28"/>
  <c r="C64" i="28"/>
  <c r="L63" i="28"/>
  <c r="G63" i="28"/>
  <c r="K62" i="28"/>
  <c r="F62" i="28"/>
  <c r="E61" i="28"/>
  <c r="C60" i="28"/>
  <c r="L59" i="28"/>
  <c r="G59" i="28"/>
  <c r="K58" i="28"/>
  <c r="F58" i="28"/>
  <c r="G66" i="28"/>
  <c r="K61" i="28"/>
  <c r="G58" i="28"/>
  <c r="F57" i="28"/>
  <c r="C56" i="28"/>
  <c r="E68" i="28"/>
  <c r="C67" i="28"/>
  <c r="L62" i="28"/>
  <c r="F61" i="28"/>
  <c r="E60" i="28"/>
  <c r="C59" i="28"/>
  <c r="E57" i="28"/>
  <c r="G55" i="28"/>
  <c r="K65" i="28"/>
  <c r="G62" i="28"/>
  <c r="K57" i="28"/>
  <c r="C55" i="28"/>
  <c r="L66" i="28"/>
  <c r="F65" i="28"/>
  <c r="E64" i="28"/>
  <c r="C63" i="28"/>
  <c r="L58" i="28"/>
  <c r="E56" i="28"/>
  <c r="L55" i="28"/>
  <c r="E82" i="28"/>
  <c r="C81" i="28"/>
  <c r="L80" i="28"/>
  <c r="G80" i="28"/>
  <c r="K79" i="28"/>
  <c r="F79" i="28"/>
  <c r="E78" i="28"/>
  <c r="C77" i="28"/>
  <c r="L76" i="28"/>
  <c r="G76" i="28"/>
  <c r="K75" i="28"/>
  <c r="F75" i="28"/>
  <c r="E74" i="28"/>
  <c r="C73" i="28"/>
  <c r="L72" i="28"/>
  <c r="G72" i="28"/>
  <c r="K71" i="28"/>
  <c r="F71" i="28"/>
  <c r="E70" i="28"/>
  <c r="C69" i="28"/>
  <c r="C82" i="28"/>
  <c r="L81" i="28"/>
  <c r="G81" i="28"/>
  <c r="K80" i="28"/>
  <c r="F80" i="28"/>
  <c r="E79" i="28"/>
  <c r="C78" i="28"/>
  <c r="L77" i="28"/>
  <c r="G77" i="28"/>
  <c r="K76" i="28"/>
  <c r="F76" i="28"/>
  <c r="E75" i="28"/>
  <c r="C74" i="28"/>
  <c r="L73" i="28"/>
  <c r="G73" i="28"/>
  <c r="K72" i="28"/>
  <c r="F72" i="28"/>
  <c r="E71" i="28"/>
  <c r="C70" i="28"/>
  <c r="L69" i="28"/>
  <c r="G69" i="28"/>
  <c r="L82" i="28"/>
  <c r="G82" i="28"/>
  <c r="K81" i="28"/>
  <c r="F81" i="28"/>
  <c r="K82" i="28"/>
  <c r="F82" i="28"/>
  <c r="E81" i="28"/>
  <c r="C80" i="28"/>
  <c r="L79" i="28"/>
  <c r="G79" i="28"/>
  <c r="K78" i="28"/>
  <c r="F78" i="28"/>
  <c r="E77" i="28"/>
  <c r="C76" i="28"/>
  <c r="L75" i="28"/>
  <c r="G75" i="28"/>
  <c r="K74" i="28"/>
  <c r="F74" i="28"/>
  <c r="E73" i="28"/>
  <c r="C72" i="28"/>
  <c r="L71" i="28"/>
  <c r="G71" i="28"/>
  <c r="K70" i="28"/>
  <c r="F70" i="28"/>
  <c r="E69" i="28"/>
  <c r="K77" i="28"/>
  <c r="G74" i="28"/>
  <c r="K69" i="28"/>
  <c r="L78" i="28"/>
  <c r="F77" i="28"/>
  <c r="E76" i="28"/>
  <c r="C75" i="28"/>
  <c r="L70" i="28"/>
  <c r="F69" i="28"/>
  <c r="G78" i="28"/>
  <c r="K73" i="28"/>
  <c r="G70" i="28"/>
  <c r="E80" i="28"/>
  <c r="C79" i="28"/>
  <c r="L74" i="28"/>
  <c r="F73" i="28"/>
  <c r="E72" i="28"/>
  <c r="C71" i="28"/>
  <c r="I78" i="28" l="1"/>
  <c r="I70" i="28"/>
  <c r="I45" i="28"/>
  <c r="I47" i="28"/>
  <c r="M5" i="28"/>
  <c r="M13" i="28"/>
  <c r="M21" i="28"/>
  <c r="M8" i="28"/>
  <c r="I52" i="28"/>
  <c r="I42" i="28"/>
  <c r="M16" i="28"/>
  <c r="I37" i="28"/>
  <c r="M24" i="28"/>
  <c r="M9" i="28"/>
  <c r="M17" i="28"/>
  <c r="M6" i="28"/>
  <c r="M22" i="28"/>
  <c r="I71" i="28"/>
  <c r="I79" i="28"/>
  <c r="I62" i="28"/>
  <c r="I56" i="28"/>
  <c r="I64" i="28"/>
  <c r="M4" i="28"/>
  <c r="I75" i="28"/>
  <c r="I58" i="28"/>
  <c r="I60" i="28"/>
  <c r="I68" i="28"/>
  <c r="I53" i="28"/>
  <c r="I26" i="28"/>
  <c r="I66" i="28"/>
  <c r="M14" i="28"/>
  <c r="M18" i="28"/>
  <c r="I41" i="28"/>
  <c r="M2" i="28"/>
  <c r="M10" i="28"/>
  <c r="I57" i="28"/>
  <c r="I30" i="28"/>
  <c r="I35" i="28"/>
  <c r="I69" i="28"/>
  <c r="I32" i="28"/>
  <c r="I38" i="28"/>
  <c r="I29" i="28"/>
  <c r="I59" i="28"/>
  <c r="I44" i="28"/>
  <c r="I34" i="28"/>
  <c r="I28" i="28"/>
  <c r="I27" i="28"/>
  <c r="I67" i="28"/>
  <c r="I77" i="28"/>
  <c r="I74" i="28"/>
  <c r="I82" i="28"/>
  <c r="I49" i="28"/>
  <c r="I43" i="28"/>
  <c r="I54" i="28"/>
  <c r="I39" i="28"/>
  <c r="I73" i="28"/>
  <c r="I55" i="28"/>
  <c r="I63" i="28"/>
  <c r="I50" i="28"/>
  <c r="I33" i="28"/>
  <c r="I51" i="28"/>
  <c r="I46" i="28"/>
  <c r="I48" i="28"/>
  <c r="I76" i="28"/>
  <c r="I65" i="28"/>
  <c r="I72" i="28"/>
  <c r="I80" i="28"/>
  <c r="I81" i="28"/>
  <c r="I61" i="28"/>
  <c r="I31" i="28"/>
  <c r="M76" i="28"/>
  <c r="M81" i="28"/>
  <c r="M73" i="28"/>
  <c r="M72" i="28"/>
  <c r="M80" i="28"/>
  <c r="M74" i="28"/>
  <c r="M82" i="28"/>
  <c r="M25" i="28"/>
  <c r="I36" i="28"/>
  <c r="M12" i="28"/>
  <c r="M20" i="28"/>
  <c r="I40" i="28"/>
  <c r="M57" i="28"/>
  <c r="M65" i="28"/>
  <c r="M61" i="28"/>
  <c r="M56" i="28"/>
  <c r="M64" i="28"/>
  <c r="M60" i="28"/>
  <c r="M68" i="28"/>
  <c r="M53" i="28"/>
  <c r="M50" i="28"/>
  <c r="M51" i="28"/>
  <c r="H70" i="28"/>
  <c r="M45" i="28"/>
  <c r="M49" i="28"/>
  <c r="M54" i="28"/>
  <c r="H76" i="28"/>
  <c r="H59" i="28"/>
  <c r="H67" i="28"/>
  <c r="H61" i="28"/>
  <c r="H60" i="28"/>
  <c r="H68" i="28"/>
  <c r="H47" i="28"/>
  <c r="H50" i="28"/>
  <c r="M43" i="28"/>
  <c r="M26" i="28"/>
  <c r="H31" i="28"/>
  <c r="H35" i="28"/>
  <c r="M29" i="28"/>
  <c r="H42" i="28"/>
  <c r="M40" i="28"/>
  <c r="H36" i="28"/>
  <c r="M39" i="28"/>
  <c r="H2" i="28"/>
  <c r="M7" i="28"/>
  <c r="M15" i="28"/>
  <c r="M23" i="28"/>
  <c r="M69" i="28"/>
  <c r="H75" i="28"/>
  <c r="H69" i="28"/>
  <c r="H77" i="28"/>
  <c r="M71" i="28"/>
  <c r="M79" i="28"/>
  <c r="H55" i="28"/>
  <c r="H66" i="28"/>
  <c r="M62" i="28"/>
  <c r="M55" i="28"/>
  <c r="M63" i="28"/>
  <c r="M44" i="28"/>
  <c r="H51" i="28"/>
  <c r="H44" i="28"/>
  <c r="H49" i="28"/>
  <c r="M28" i="28"/>
  <c r="M32" i="28"/>
  <c r="M36" i="28"/>
  <c r="M38" i="28"/>
  <c r="H30" i="28"/>
  <c r="M33" i="28"/>
  <c r="H41" i="28"/>
  <c r="M27" i="28"/>
  <c r="H40" i="28"/>
  <c r="H7" i="28"/>
  <c r="I10" i="28"/>
  <c r="H15" i="28"/>
  <c r="I18" i="28"/>
  <c r="H23" i="28"/>
  <c r="I5" i="28"/>
  <c r="H10" i="28"/>
  <c r="I13" i="28"/>
  <c r="H18" i="28"/>
  <c r="I21" i="28"/>
  <c r="H5" i="28"/>
  <c r="I8" i="28"/>
  <c r="H13" i="28"/>
  <c r="I16" i="28"/>
  <c r="H21" i="28"/>
  <c r="I24" i="28"/>
  <c r="I3" i="28"/>
  <c r="H8" i="28"/>
  <c r="I11" i="28"/>
  <c r="H16" i="28"/>
  <c r="I19" i="28"/>
  <c r="H24" i="28"/>
  <c r="M70" i="28"/>
  <c r="M78" i="28"/>
  <c r="H72" i="28"/>
  <c r="H80" i="28"/>
  <c r="H63" i="28"/>
  <c r="H57" i="28"/>
  <c r="H65" i="28"/>
  <c r="H56" i="28"/>
  <c r="H64" i="28"/>
  <c r="H43" i="28"/>
  <c r="H54" i="28"/>
  <c r="H45" i="28"/>
  <c r="H52" i="28"/>
  <c r="M47" i="28"/>
  <c r="M52" i="28"/>
  <c r="H26" i="28"/>
  <c r="H29" i="28"/>
  <c r="H33" i="28"/>
  <c r="H37" i="28"/>
  <c r="H39" i="28"/>
  <c r="M42" i="28"/>
  <c r="H34" i="28"/>
  <c r="M37" i="28"/>
  <c r="H28" i="28"/>
  <c r="M31" i="28"/>
  <c r="M3" i="28"/>
  <c r="M11" i="28"/>
  <c r="M19" i="28"/>
  <c r="H78" i="28"/>
  <c r="H74" i="28"/>
  <c r="M77" i="28"/>
  <c r="H71" i="28"/>
  <c r="H79" i="28"/>
  <c r="H82" i="28"/>
  <c r="H73" i="28"/>
  <c r="H81" i="28"/>
  <c r="M75" i="28"/>
  <c r="H62" i="28"/>
  <c r="H58" i="28"/>
  <c r="M58" i="28"/>
  <c r="M66" i="28"/>
  <c r="M59" i="28"/>
  <c r="M67" i="28"/>
  <c r="M46" i="28"/>
  <c r="H46" i="28"/>
  <c r="M48" i="28"/>
  <c r="H48" i="28"/>
  <c r="H53" i="28"/>
  <c r="H27" i="28"/>
  <c r="M30" i="28"/>
  <c r="M34" i="28"/>
  <c r="H38" i="28"/>
  <c r="M41" i="28"/>
  <c r="H32" i="28"/>
  <c r="M35" i="28"/>
  <c r="H3" i="28"/>
  <c r="I6" i="28"/>
  <c r="H11" i="28"/>
  <c r="I14" i="28"/>
  <c r="H19" i="28"/>
  <c r="I22" i="28"/>
  <c r="H6" i="28"/>
  <c r="I9" i="28"/>
  <c r="H14" i="28"/>
  <c r="I17" i="28"/>
  <c r="H22" i="28"/>
  <c r="I25" i="28"/>
  <c r="I4" i="28"/>
  <c r="H9" i="28"/>
  <c r="I12" i="28"/>
  <c r="H17" i="28"/>
  <c r="I20" i="28"/>
  <c r="H25" i="28"/>
  <c r="H4" i="28"/>
  <c r="I7" i="28"/>
  <c r="H12" i="28"/>
  <c r="I15" i="28"/>
  <c r="H20" i="28"/>
  <c r="I23" i="28"/>
  <c r="N22" i="28" l="1"/>
  <c r="N5" i="28"/>
  <c r="N21" i="28"/>
  <c r="N16" i="28"/>
  <c r="N7" i="28"/>
  <c r="N23" i="28"/>
  <c r="N10" i="28"/>
  <c r="N9" i="28"/>
  <c r="N4" i="28"/>
  <c r="N20" i="28"/>
  <c r="N11" i="28"/>
  <c r="N25" i="28"/>
  <c r="N14" i="28"/>
  <c r="N66" i="28"/>
  <c r="N62" i="28"/>
  <c r="N58" i="28"/>
  <c r="N67" i="28"/>
  <c r="N63" i="28"/>
  <c r="N59" i="28"/>
  <c r="N55" i="28"/>
  <c r="N65" i="28"/>
  <c r="N61" i="28"/>
  <c r="N57" i="28"/>
  <c r="N64" i="28"/>
  <c r="N68" i="28"/>
  <c r="N60" i="28"/>
  <c r="N56" i="28"/>
  <c r="N13" i="28"/>
  <c r="N8" i="28"/>
  <c r="N24" i="28"/>
  <c r="N15" i="28"/>
  <c r="N2" i="28"/>
  <c r="N18" i="28"/>
  <c r="N82" i="28"/>
  <c r="N78" i="28"/>
  <c r="N74" i="28"/>
  <c r="N70" i="28"/>
  <c r="N79" i="28"/>
  <c r="N75" i="28"/>
  <c r="N71" i="28"/>
  <c r="N80" i="28"/>
  <c r="N81" i="28"/>
  <c r="N77" i="28"/>
  <c r="N73" i="28"/>
  <c r="N69" i="28"/>
  <c r="N72" i="28"/>
  <c r="N76" i="28"/>
  <c r="N42" i="28"/>
  <c r="N38" i="28"/>
  <c r="N34" i="28"/>
  <c r="N30" i="28"/>
  <c r="N26" i="28"/>
  <c r="N39" i="28"/>
  <c r="N40" i="28"/>
  <c r="N36" i="28"/>
  <c r="N32" i="28"/>
  <c r="N28" i="28"/>
  <c r="N41" i="28"/>
  <c r="N27" i="28"/>
  <c r="N35" i="28"/>
  <c r="N33" i="28"/>
  <c r="N31" i="28"/>
  <c r="N29" i="28"/>
  <c r="N37" i="28"/>
  <c r="N17" i="28"/>
  <c r="N12" i="28"/>
  <c r="N3" i="28"/>
  <c r="N19" i="28"/>
  <c r="N6" i="28"/>
  <c r="N54" i="28"/>
  <c r="N51" i="28"/>
  <c r="N52" i="28"/>
  <c r="N46" i="28"/>
  <c r="N50" i="28"/>
  <c r="N49" i="28"/>
  <c r="N47" i="28"/>
  <c r="N43" i="28"/>
  <c r="N48" i="28"/>
  <c r="N44" i="28"/>
  <c r="N53" i="28"/>
  <c r="N45" i="28"/>
</calcChain>
</file>

<file path=xl/sharedStrings.xml><?xml version="1.0" encoding="utf-8"?>
<sst xmlns="http://schemas.openxmlformats.org/spreadsheetml/2006/main" count="305" uniqueCount="157">
  <si>
    <t>Oportunidad de Mejora</t>
  </si>
  <si>
    <t>Deficiencia de Control
(Diseño o Ejecución)</t>
  </si>
  <si>
    <t>Deficiencia de Control Mayor
(Diseño y Ejecución)</t>
  </si>
  <si>
    <t>Ambiente de control</t>
  </si>
  <si>
    <t>Componente</t>
  </si>
  <si>
    <t>Lineamiento</t>
  </si>
  <si>
    <t>Presente</t>
  </si>
  <si>
    <t>ID</t>
  </si>
  <si>
    <t>Evaluación</t>
  </si>
  <si>
    <t>Nombre de la Entidad:</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</si>
  <si>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</si>
  <si>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</si>
  <si>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</si>
  <si>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</si>
  <si>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En proceso</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</si>
  <si>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</si>
  <si>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</si>
  <si>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Si</t>
  </si>
  <si>
    <t>¿El componente está presente y funcionando?</t>
  </si>
  <si>
    <t>Nivel de Cumplimiento componente</t>
  </si>
  <si>
    <t>Nivel de Cumplimiento componente presentado en el informe anterior</t>
  </si>
  <si>
    <t xml:space="preserve">
Estado  del componente presentado en el informe anterior</t>
  </si>
  <si>
    <t xml:space="preserve"> Avance final del componente </t>
  </si>
  <si>
    <t>Evaluación de riesgos</t>
  </si>
  <si>
    <t>Actividades de control</t>
  </si>
  <si>
    <t>Información y comunicación</t>
  </si>
  <si>
    <t xml:space="preserve">Monitoreo </t>
  </si>
  <si>
    <t xml:space="preserve">
Lineamiento </t>
  </si>
  <si>
    <t xml:space="preserve">Pregunta </t>
  </si>
  <si>
    <t xml:space="preserve">Componente </t>
  </si>
  <si>
    <t>Dimensión o política del mipg asociada al requerimiento</t>
  </si>
  <si>
    <t>Puntaje</t>
  </si>
  <si>
    <t>Orden</t>
  </si>
  <si>
    <t xml:space="preserve">Descripción del lineamiento </t>
  </si>
  <si>
    <t xml:space="preserve">Funcionando </t>
  </si>
  <si>
    <t>Nivel de cumplimiento - aspectos particulares por componente</t>
  </si>
  <si>
    <t>1.1</t>
  </si>
  <si>
    <t>Ambiente de Control</t>
  </si>
  <si>
    <t>La entidad demuestra el compromiso con la integridad (valores) y principios del servicio público</t>
  </si>
  <si>
    <t>Cuando en el análisis de los requerimientos en los diferenes componentes del MECI se cuente con aspectos evaluados en nivel 2 (presente) y 3 (funcionando).</t>
  </si>
  <si>
    <t>1.2</t>
  </si>
  <si>
    <t>Cuando en el análisis de los requerimientos en los diferenes componentes del MECI se cuente con aspectos evaluados en nivel 2 (presente) y 2 (funcionando); 3 (presente) y 1 (funcionando); 3 (presente) y 2 (funcionando).</t>
  </si>
  <si>
    <t>Deficiencia de control mayor</t>
  </si>
  <si>
    <t>1.3</t>
  </si>
  <si>
    <t>Cuando en el análisis de los requerimientos en los diferenes componentes del MECI se cuente con aspectos evaluados en nivel 1 (presente) y 1 (funcionando); 2 (presente) y 1 (funcionando).</t>
  </si>
  <si>
    <t>1.4</t>
  </si>
  <si>
    <t>1.5</t>
  </si>
  <si>
    <t>2.1</t>
  </si>
  <si>
    <t xml:space="preserve">Aplicación de mecanismos para ejercer una adecuada supervisión del Sistema de Control Interno </t>
  </si>
  <si>
    <t>2.2</t>
  </si>
  <si>
    <t>2.3</t>
  </si>
  <si>
    <t>3.1</t>
  </si>
  <si>
    <t>Establece la planeación estratégica con responsables, metas, tiempos que faciliten el seguimiento y aplicación de controles que garanticen de forma razonable su cumplimiento. Así mismo a partir de la política de riesgo, establecer sistemas de gestión de riesgos y las responsabilidades para controlar riesgos específicos bajo la supervisión de la alta dirección.</t>
  </si>
  <si>
    <t>3.3</t>
  </si>
  <si>
    <t>3.2</t>
  </si>
  <si>
    <t>4.1</t>
  </si>
  <si>
    <t>Compromiso con la competencia de todo el personal, por lo que la gestión del talento humano tiene un carácter estratégico con el despliegue de actividades clave para todo el ciclo de vida del servidor público –ingreso, permanencia y retiro.</t>
  </si>
  <si>
    <t>4.2</t>
  </si>
  <si>
    <t>4.3</t>
  </si>
  <si>
    <t>4.4</t>
  </si>
  <si>
    <t>4.5</t>
  </si>
  <si>
    <t>4.6</t>
  </si>
  <si>
    <t>4.7</t>
  </si>
  <si>
    <t>5.1</t>
  </si>
  <si>
    <t>La entidad establece líneas de reporte dentro de la entidad para evaluar el funcionamiento del Sistema de Control Interno.</t>
  </si>
  <si>
    <t>5.2</t>
  </si>
  <si>
    <t>5.3</t>
  </si>
  <si>
    <t>5.4</t>
  </si>
  <si>
    <t>5.5</t>
  </si>
  <si>
    <t>5.6</t>
  </si>
  <si>
    <t>6.1</t>
  </si>
  <si>
    <t xml:space="preserve">Definición de objetivos con suficiente claridad para identificar y evaluar los riesgos relacionados: i)Estratégicos; ii)Operativos; iii)Legales y Presupuestales; iv)De Información Financiera y no Financiera.
</t>
  </si>
  <si>
    <t>6.2</t>
  </si>
  <si>
    <t>6.3</t>
  </si>
  <si>
    <t>7.1</t>
  </si>
  <si>
    <t xml:space="preserve">Identificación y análisis de riesgos (Analiza factores internos y externos; Implica a los niveles apropiados de la dirección; Determina cómo responder a los riesgos; Determina la importancia de los riesgos). </t>
  </si>
  <si>
    <t>7.2</t>
  </si>
  <si>
    <t>7.3</t>
  </si>
  <si>
    <t>7.4</t>
  </si>
  <si>
    <t>7.5</t>
  </si>
  <si>
    <t>8.1</t>
  </si>
  <si>
    <t xml:space="preserve">Evaluación del riesgo de fraude o corrupción. 
Cumplimiento artículo 73 de la Ley 1474 de 2011, relacionado con la prevención de los riesgos de corrupción.
</t>
  </si>
  <si>
    <t>8.2</t>
  </si>
  <si>
    <t>8.3</t>
  </si>
  <si>
    <t>8.4</t>
  </si>
  <si>
    <t>9.1</t>
  </si>
  <si>
    <t xml:space="preserve">Identificación y análisis de cambios significativos </t>
  </si>
  <si>
    <t>9.2</t>
  </si>
  <si>
    <t>9.3</t>
  </si>
  <si>
    <t>9.4</t>
  </si>
  <si>
    <t>9.5</t>
  </si>
  <si>
    <t>10.1</t>
  </si>
  <si>
    <t>Diseño y desarrollo de actividades de control (Integra el desarrollo de controles con la evaluación de riesgos; tiene en cuenta a qué nivel se aplican las actividades; facilita la segregación de funciones).</t>
  </si>
  <si>
    <t>10.2</t>
  </si>
  <si>
    <t>10.3</t>
  </si>
  <si>
    <t>11.1</t>
  </si>
  <si>
    <t>Seleccionar y Desarrolla controles generales sobre TI para apoyar la consecución de los objetivos .</t>
  </si>
  <si>
    <t>11.2</t>
  </si>
  <si>
    <t>11.3</t>
  </si>
  <si>
    <t>11.4</t>
  </si>
  <si>
    <t>12.1</t>
  </si>
  <si>
    <t>Despliegue de políticas y procedimientos (Establece responsabilidades sobre la ejecución de las políticas y procedimientos; Adopta medidas correctivas; Revisa las políticas y procedimientos).</t>
  </si>
  <si>
    <t>12.2</t>
  </si>
  <si>
    <t>12.3</t>
  </si>
  <si>
    <t>12.4</t>
  </si>
  <si>
    <t>12.5</t>
  </si>
  <si>
    <t>13.1</t>
  </si>
  <si>
    <t>Info y Comunicación</t>
  </si>
  <si>
    <t>Utilización de información relevante (Identifica requisitos de información; Capta fuentes de datos internas y externas; Procesa datos relevantes y los transforma en información).</t>
  </si>
  <si>
    <t>13.2</t>
  </si>
  <si>
    <t>13.3</t>
  </si>
  <si>
    <t>13.4</t>
  </si>
  <si>
    <t>14.1</t>
  </si>
  <si>
    <t>Comunicación Interna (Se comunica con el Comité Institucional de Coordinación de Control Interno o su equivalente; Facilita líneas de comunicación en todos los niveles; Selecciona el método de comunicación pertinente).</t>
  </si>
  <si>
    <t>14.2</t>
  </si>
  <si>
    <t>14.3</t>
  </si>
  <si>
    <t>14.4</t>
  </si>
  <si>
    <t>15.1</t>
  </si>
  <si>
    <t>Comunicación con el exterior (Se comunica con los grupos de valor y con terceros externos interesados; Facilita líneas de comunicación).</t>
  </si>
  <si>
    <t>15.2</t>
  </si>
  <si>
    <t>15.3</t>
  </si>
  <si>
    <t>15.4</t>
  </si>
  <si>
    <t>15.5</t>
  </si>
  <si>
    <t>15.6</t>
  </si>
  <si>
    <t>16.1</t>
  </si>
  <si>
    <t>Monitoreo - Supervisión</t>
  </si>
  <si>
    <t>Evaluaciones continuas y/o separadas (autoevaluación, auditorías) para determinar si los componentes del Sistema de Control Interno están presentes y funcionando.Comunicación con el exterior (Se comunica con los grupos de valor y con terceros externos interesados; Facilita líneas de comunicación).</t>
  </si>
  <si>
    <t>16.2</t>
  </si>
  <si>
    <t>16.3</t>
  </si>
  <si>
    <t>16.4</t>
  </si>
  <si>
    <t>16.5</t>
  </si>
  <si>
    <t xml:space="preserve">17.1 </t>
  </si>
  <si>
    <t>Evaluación y comunicación de deficiencias oportunamente (Evalúa los resultados, Comunica las deficiencias y Monitorea las medidas correctivas).</t>
  </si>
  <si>
    <t xml:space="preserve">17.2 </t>
  </si>
  <si>
    <t xml:space="preserve">17.3 </t>
  </si>
  <si>
    <t xml:space="preserve">17.4 </t>
  </si>
  <si>
    <t xml:space="preserve">17.5 </t>
  </si>
  <si>
    <t xml:space="preserve">17.6 </t>
  </si>
  <si>
    <t xml:space="preserve">17.7 </t>
  </si>
  <si>
    <t xml:space="preserve">17.8 </t>
  </si>
  <si>
    <t xml:space="preserve">17.9 </t>
  </si>
  <si>
    <t xml:space="preserve">UNIVERSIDAD INDUSTRIAL DE SANTANDER </t>
  </si>
  <si>
    <r>
      <rPr>
        <b/>
        <u/>
        <sz val="20"/>
        <color theme="0"/>
        <rFont val="Arial"/>
        <family val="2"/>
      </rPr>
      <t xml:space="preserve"> Estado actual:</t>
    </r>
    <r>
      <rPr>
        <b/>
        <sz val="20"/>
        <color theme="0"/>
        <rFont val="Arial"/>
        <family val="2"/>
      </rPr>
      <t xml:space="preserve"> Explicacion de las Debilidades y/o Fortalezas</t>
    </r>
  </si>
  <si>
    <t>Efectivamente el sistema de control interno adoptado por la universidad cumple con los objetivos evaluados, atendiendo lo indicado en el Decreto 648 de 2017 expedido por el Departamento Administrativo de la Función Pública, específicamente en: artículo 2.2.21.3.1: “Sistema Institucional de Control Interno. El Sistema Institucional de Control Interno estará integrado por el esquema de controles de la organización, la gestión de riesgos, la administración de la información y de los recursos y por el conjunto de planes, métodos, principios, normas, procedimientos, y mecanismos de verificación y evaluación adoptados por la entidad, dentro de las políticas trazadas por la dirección y en atención a las metas, resultados u objetivos de la entidad”.</t>
  </si>
  <si>
    <t xml:space="preserve">Actualmente la Universidad cuenta con un Manual de Gestión Integrado en donde se tienen definidas las responsabilidades y niveles de autoridad frente al sistema de gestión de calidad. Adicionalmente en el Manual de Administración de Riesgos se cuenta con la definición de roles y responsabilidades de las líneas de defensa frente al manejo de riesgos.
Otro aspecto relevante es la definición de funciones según la estructura organizacional, que permite identificar y tener claridad sobre la toma de decisiones frente al control y otros aspectos relevantes de la Institución.
Dentro del plan de acción se contempló la revisión y actualización de la matriz de roles, responsabilidades y autoridades frente a la definición del esquema de líneas de defensa establecido en el MIPG. </t>
  </si>
  <si>
    <t xml:space="preserve">La Universidad Industrial de Santander ha realizado un análisis de conveniencia frente a la implementación del Modelo Integrado de Planeación y Gestión-MIPG y aunque no es aplicable en su integridad ha sido adaptado a la dinámica institucional y se ha identificado como una herramienta de gestión valiosa para el mejoramiento continuo. 
Actualmente los cinco componentes del Modelo Estándar de Control Interno MECI se encuentran operando de manera integrada junto con el Plan de Desarrollo Institucional (PDI), Proyecto Institucional (PI), Plan de Mejoramiento Acreditación Institucional, Sistemas de Gestión, MIPG, Plan Rectoral y otros objetivos trazados por la Alta Dirección en atención a la función misional. </t>
  </si>
  <si>
    <t>La universidad continúa trabajando en la actualización de la metodología de administración de riesgos a través de un equipo de trabajo conformado por Planeación, la Vicerrectoría Administrativa y la Dirección de Control Interno y Evaluación de Gestión. Para el año 2021 se identificó que en el mes de diciembre de 2020 el DAFP actualizó la guía de riesgos a versión 5 e igualmente dicha entidad publicó una herramienta para la gestión de riesgos.  Estos documentos se han revisado en reuniones del equipo MIPG y se ha establecido un plan para su inclusión en el Manual y herramienta de gestión de riesgos de la Universidad. 
El Manual de Administración de riesgos se actualizó conforme a la guía de riesgos del DAFP versión 4, sin embargo, debido a la nueva versión de la guía del DAFP que surgió en el mes de diciembre de 2020 es necesario hacer una nueva revisión y actualización y remitirlo para su aprobación al Comité de Control Interno.</t>
  </si>
  <si>
    <t xml:space="preserve">El componente de ambiente de control tuvo un gran avance en el primer semestre del año 2021 teniendo en cuenta que la División de Gestión del Talento Humano continúa avanzando en el de trabajo de elaboración e implementación del Código de Integridad UIS en este periodo se presentó propuesta del documento al Comité Institucional de Gestión y Desempeño, como resultado quedo el compromiso de socializar el documento con algunos actores de interés y durante el mes de mayo de 2021 se recibieron comentarios que fueron integrados al documento. La siguiente fase de esta acción, según la sesión del comité será la presentación a las instancias de dirección de la universidad para su aprobación y publicación en acto administrativo. Para terminar, se adelantará la estrategia de divulgación a la comunidad UIS. 
Para el año 2021 se actualizó el mapa de riesgos de corrupción en cuanto al planteamiento de acciones conducentes a mitigar la materialización de los riesgos identificados. 
Adicionalmente la División de Gestión del Talento Humano construyo el Plan Estratégico de Talento Humano 2021 - 2024 el cual contiene varios planes tácticos y políticas como lo son: Plan de previsión de recursos humanos, Plan de vacantes, Plan de bienestar y estímulos, Plan de institucional de capacitación, Plan de Seguridad y Salud en el Trabajo, Política de integridad enmarcados bajo los lineamientos de MIPG. 
También revisó y plantearon los roles ante las líneas de defensa para la institución, este documento fue revisado y aprobado en el Comité Institucional de Gestión y Desempeño. 
</t>
  </si>
  <si>
    <t>El equipo técnico de MIPG revisó en varias reuniones  la guía de riesgos del DAFP versión 5 y se encuentra trabajando en una nueva versión del Manual y herramienta de gestión de riesgos de la Universidad.
A la fecha se cuenta con el borrador del Manual y la herramienta para realizar una prueba piloto.
Periódicamente desde la Dirección de Control Interno y Evolución de gestión se establece contacto con los procesos y se realiza seguimiento con el fin de verificar el cumplimiento de los controles y avance respecto a las a las acciones planteadas en los diferentes mapas y que contribuyen en la mitigación de los riesgos identificados .
Es importante precisar que cada líder de Unidad es responsable de hacer seguimiento y garantizar el avance de las acciones formuladas. 
El seguimiento a los mapas de riesgos en publicado en la página web en el link. https://www.uis.edu.co/webUIS/es/transparenciaAccesoaInformacionPublica/planeacion/planAnticorrupcionAteCiudadano.html</t>
  </si>
  <si>
    <t xml:space="preserve">La Universidad tiene establecidos controles en los mapas de riesgos que contribuyen a mitigar la materialización de eventualidades que puedan afectar el cumplimiento de los objetivos de los procesos. También se tiene la identificación de controles en la documentación utilizada para el desarrollo de las actividades, esta información es revisada y actualizada por los líderes de cada proceso y los funcionarios responsables de ejecutar las tareas.
Dentro del plan de acción se tienen establecidas actividades encaminadas al mejoramiento de la herramienta mapa de riesgos, en donde se establece el fortalecimiento a la estructura de los controles identificados para la mitigación de riesgos. </t>
  </si>
  <si>
    <t>Una de las fortalezas que se destacan en la Institución es el cumplimiento de lo establecido en el decreto 648 de 2017, expedido por el Departamento Administrativo de la Función Pública, en su artículo 2.2.21.1.6- Funciones del Comité Institucional de Coordinación de Control Interno, literal b, ya que para cada año se formula el Programa Anual de Auditorías Internas, el cual contiene todas las actividades a realizar en la vigencia, dicho documento para el año 2021 fue aprobado mediante el Acta 01 del mes de febrero del Comité Institucional de Coordinación de Control Interno, que preside el señor rector.
El Programa Anual de Auditoría es una herramienta que permite evaluar la gestión institucional, con el fin de garantizar la aplicación de acciones de mejoramiento, preventivas o correctivas que contribuyan a la mejora continua y al cumplimiento de los objetivos de la Universidad, incluye los siguientes aspectos: programación de las auditorías internas de gestión (ejes misional, gestión, financiero, infraestructura y sistemas) y del Sistema de Gestión Integrado a realizarse en la vigencia, seguido por la presentación de informes, seguimientos internos y derivados de los entes de control externo, para finalizar con otras actividades desarrolladas desde esta dirección</t>
  </si>
  <si>
    <t>julio - Diciembre 2021</t>
  </si>
  <si>
    <r>
      <t>El componente de</t>
    </r>
    <r>
      <rPr>
        <b/>
        <sz val="12"/>
        <rFont val="Arial"/>
        <family val="2"/>
      </rPr>
      <t xml:space="preserve"> Ambiente de Contro</t>
    </r>
    <r>
      <rPr>
        <sz val="12"/>
        <rFont val="Arial"/>
        <family val="2"/>
      </rPr>
      <t xml:space="preserve">l tiene varias actividades relacionadas con el fortalecimiento del capital humano de la institución razón por la cual se avanza en la ejecución de las mismas, se destaca que para el segundo semestre de 2021, desde el subproceso de Asuntos Pensionales se adelantaron acciones relacionadas con el plan de retiro principalmente en lo referente a: Charla informativa "Regímenes Pensionales", Realización de asesorías jurídicas a pre pensionados y pensionados, ejecución del Programa de pre pensionados "Compartiendo saberes para continuar el camino de la vida". 
Otro de los aspectos a destacar en este componente es la ejecución de capacitaciones de gran acogida por los funcionarios, enfocadas en los siguientes temas: Competencias administrativas, Habilidades para la Gestión de la Administración Pública, entre otros que contribuyen a la apropiación de conocimientos y del quehacer diario en la institución. 
Se destaca el avance que se tiene en cuanto a la actualización de la metodología de administración de riesgos, evidenciándose la actualización del manual y de la herramienta que consolida los riesgos identificados por proceso. Se espera en el año 2022 tener la aprobación de las modificaciones realizadas e iniciar con la socialización a líderes y facilitadores de proceso. 
</t>
    </r>
  </si>
  <si>
    <t xml:space="preserve">Una de las fortalezas de la Universidad es el despliegue de políticas a las cuales se les da cumplimiento según la normativa interna y adicionalmente tiene consolidado un sistema de gestión de calidad que cuenta con procedimientos y otros documentos que contribuyen en la gestión del conocimiento y planteamiento de acciones de mejora o correctivas conducentes a fortalecer las actividades desarrolladas en cada proceso. 
Adicionalmente cada proceso ha identificado los posibles riesgos que pueden afectar el cumplimiento de sus objetivos y según el despliegue de la metodología de riesgos a establecido controles que contribuyen a mitigar la materialización de los mismos. 
También se tienen identificados controles en la documentación utilizada para el desarrollo de las actividades, esta información es revisada y actualizada por los líderes de cada proceso y los funcionarios responsables de ejecutar las tareas.
Para continuar avanzando en este componente se sigue trabajando en la actualización de la metodología de administración de riesgos con base en la versión 5 de la guía de riesgos emitida por el DAFP en el mes de diciembre de 2020
</t>
  </si>
  <si>
    <t xml:space="preserve">La Universidad cuenta con procedimientos documentados y publicados, herramientas y desarrollo de sistemas de información propios que permiten tener información que satisface la necesidad de la gestión administrativa y procurar que la información y la comunicación de la entidad y de cada proceso sea adecuada a los requerimientos específicos de los grupos de interés.
Desde la Dirección de Comunicaciones se destaca la divulgación y comunicación constante del quehacer universitario a través de la página web y redes sociales de temas relevantes y de interés para la comunidad universitaria y los ciudadanos. 
En cuanto al manejo de información documentada se destaca el trabajo adelantado por el proceso de Gestión Documental a través del cual se han implementado procedimientos para el manejo de la información entrante y a la respuesta requerida.
Se continúa trabajando en la construcción de las políticas en el marco del Modelo de Seguridad y Privacidad de la Información por parte de una Mesa Técnica, la cual realizó una primera socialización al Comité Institucional de Gestión y Desempeño, en donde se plantearon sugerencias para continuar avanzando en la construcción de estos lineamientos. 
</t>
  </si>
  <si>
    <t xml:space="preserve">El Comité Institucional de Control Interno aprobó en el mes de febrero de 2021 el Programa Anual de Auditorías Internas el cual contempla todas las actividades realizadas por la Dirección de Control Interno y Evaluación de Gestión. Todas las actividades allí plasmadas son desarrolladas por un equipo de profesionales que aportan a la verificación del cumplimiento de la normativa interna y externa a través de los procesos de auditoría y adicionalmente con las asesorías y acompañamiento que se brinda permanentemente a las Unidades académco administtrativas.  
Dentro de los seguimientos realizados por la Dirección de Control Interno y Evaluación de Gestión, también se encuentran las rendiciones periódicas de información a entes de control externo, seguimiento a planes de acción derivados de auditorías internas y externas y a la gestión de riesgos, en los que se verifica que los procesos realicen la gestión de los controles que contribuyen a la no materialización de los riesgos. 
</t>
  </si>
  <si>
    <r>
      <t xml:space="preserve">La Universidad en el componente de </t>
    </r>
    <r>
      <rPr>
        <b/>
        <sz val="12"/>
        <rFont val="Arial"/>
        <family val="2"/>
      </rPr>
      <t xml:space="preserve">Información y Comunicación </t>
    </r>
    <r>
      <rPr>
        <sz val="12"/>
        <rFont val="Arial"/>
        <family val="2"/>
      </rPr>
      <t xml:space="preserve">cuenta con más de 30 sistemas de información propios desarrollados por personal profesional, que responden a las necesidades de las unidades académicas yadministrativas, para el desarrollo de las actividades de los procesos misionales y de apoyo.
Adicionalmente el Comité de Coordinación de Control Interno y el Comité Institucional de Gestión y Desempeño revisan temas transversales de la institución los cuales fueron definidos en sus funciones mediante la normativa interna. En estos espacios se ha fortalecido el tema de comunicación sobre temas específicos de MIPG que fortalecen la gestión institucional. 
Se cuenta con una matriz de grupos de interés que relaciona las necesidades y expectativas, medios de interacción y priorización de personas o grupos de personas con interés en la institución.
Para fortalecer este componente la División de Servicios de Información y la Dirección de Gestión Documental incluyeron el tema de gestión de activos en los procedimientos para la implementación de la política de seguridad y privacidad de la información que actualmente se encuentra en estudio por parte de los funcionarios que integran la mesa técnica para revisión de la misma y posteriormente aprobación del Comité Institucional de Gestión y Desempeño.
Se continúa trabajando en la construcción de las políticas en el marco del Modelo de Seguridad y Privacidad de la Información, a través de una Mesa Técnica, encargada de realizar la revisión preliminar de la documentación para posterior aprobación.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</si>
</sst>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dd/mm/yyyy;@"/>
  </numFmts>
  <fonts count="36" x14ac:knownFonts="1">
    <font>
      <sz val="10"/>
      <color theme="1"/>
      <name val="Arial"/>
      <family val="2"/>
    </font>
    <font>
      <b/>
      <sz val="10"/>
      <color theme="1"/>
      <name val="Arial"/>
      <family val="2"/>
    </font>
    <font>
      <b/>
      <sz val="10"/>
      <color indexed="18"/>
      <name val="Arial"/>
      <family val="2"/>
    </font>
    <font>
      <sz val="10"/>
      <name val="Arial"/>
      <family val="2"/>
    </font>
    <font>
      <b/>
      <i/>
      <sz val="10"/>
      <name val="Arial"/>
      <family val="2"/>
    </font>
    <font>
      <b/>
      <sz val="12"/>
      <color theme="0"/>
      <name val="Arial"/>
      <family val="2"/>
    </font>
    <font>
      <b/>
      <sz val="12"/>
      <name val="Arial"/>
      <family val="2"/>
    </font>
    <font>
      <sz val="10"/>
      <color theme="1"/>
      <name val="Calibri"/>
      <family val="2"/>
      <scheme val="minor"/>
    </font>
    <font>
      <b/>
      <i/>
      <sz val="10"/>
      <color theme="1"/>
      <name val="Arial"/>
      <family val="2"/>
    </font>
    <font>
      <sz val="12"/>
      <name val="Times New Roman"/>
      <family val="1"/>
    </font>
    <font>
      <b/>
      <sz val="11"/>
      <name val="Arial Narrow"/>
      <family val="2"/>
    </font>
    <font>
      <sz val="11"/>
      <name val="Arial Narrow"/>
      <family val="2"/>
    </font>
    <font>
      <sz val="11"/>
      <color theme="1"/>
      <name val="Arial Narrow"/>
      <family val="2"/>
    </font>
    <font>
      <b/>
      <sz val="11"/>
      <color theme="0"/>
      <name val="Arial Narrow"/>
      <family val="2"/>
    </font>
    <font>
      <sz val="11"/>
      <color theme="0"/>
      <name val="Arial Narrow"/>
      <family val="2"/>
    </font>
    <font>
      <sz val="10"/>
      <color rgb="FFFF0000"/>
      <name val="Arial"/>
      <family val="2"/>
    </font>
    <font>
      <b/>
      <sz val="10"/>
      <color rgb="FFFF0000"/>
      <name val="Arial"/>
      <family val="2"/>
    </font>
    <font>
      <b/>
      <sz val="12"/>
      <color rgb="FFFF0000"/>
      <name val="Arial"/>
      <family val="2"/>
    </font>
    <font>
      <sz val="10"/>
      <color theme="1"/>
      <name val="Arial"/>
      <family val="2"/>
    </font>
    <font>
      <b/>
      <sz val="18"/>
      <color theme="0"/>
      <name val="Arial"/>
      <family val="2"/>
    </font>
    <font>
      <sz val="20"/>
      <color rgb="FFFF0000"/>
      <name val="Arial"/>
      <family val="2"/>
    </font>
    <font>
      <b/>
      <sz val="16"/>
      <color theme="1"/>
      <name val="Arial"/>
      <family val="2"/>
    </font>
    <font>
      <b/>
      <sz val="20"/>
      <color theme="0"/>
      <name val="Arial Narrow"/>
      <family val="2"/>
    </font>
    <font>
      <b/>
      <sz val="20"/>
      <color theme="0"/>
      <name val="Arial"/>
      <family val="2"/>
    </font>
    <font>
      <sz val="18"/>
      <color theme="1"/>
      <name val="Arial"/>
      <family val="2"/>
    </font>
    <font>
      <b/>
      <sz val="14"/>
      <name val="Arial"/>
      <family val="2"/>
    </font>
    <font>
      <sz val="12"/>
      <name val="Arial"/>
      <family val="2"/>
    </font>
    <font>
      <b/>
      <sz val="16"/>
      <color theme="0"/>
      <name val="Arial"/>
      <family val="2"/>
    </font>
    <font>
      <b/>
      <sz val="14"/>
      <color theme="0"/>
      <name val="Arial"/>
      <family val="2"/>
    </font>
    <font>
      <b/>
      <u/>
      <sz val="20"/>
      <color theme="0"/>
      <name val="Arial"/>
      <family val="2"/>
    </font>
    <font>
      <b/>
      <sz val="22"/>
      <color theme="0"/>
      <name val="Arial"/>
      <family val="2"/>
    </font>
    <font>
      <sz val="16"/>
      <color theme="1"/>
      <name val="Arial"/>
      <family val="2"/>
    </font>
    <font>
      <b/>
      <sz val="18"/>
      <name val="Arial"/>
      <family val="2"/>
    </font>
    <font>
      <b/>
      <sz val="24"/>
      <color theme="0"/>
      <name val="Arial"/>
      <family val="2"/>
    </font>
    <font>
      <sz val="20"/>
      <color theme="1"/>
      <name val="Arial"/>
      <family val="2"/>
    </font>
    <font>
      <b/>
      <sz val="20"/>
      <color theme="1"/>
      <name val="Arial Narrow"/>
      <family val="2"/>
    </font>
  </fonts>
  <fills count="12">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indexed="51"/>
        <bgColor indexed="64"/>
      </patternFill>
    </fill>
    <fill>
      <patternFill patternType="solid">
        <fgColor rgb="FF83A343"/>
        <bgColor indexed="64"/>
      </patternFill>
    </fill>
    <fill>
      <patternFill patternType="solid">
        <fgColor rgb="FFFFCC00"/>
        <bgColor indexed="64"/>
      </patternFill>
    </fill>
    <fill>
      <patternFill patternType="solid">
        <fgColor theme="7" tint="-0.249977111117893"/>
        <bgColor indexed="64"/>
      </patternFill>
    </fill>
    <fill>
      <patternFill patternType="solid">
        <fgColor theme="6" tint="-0.499984740745262"/>
        <bgColor indexed="64"/>
      </patternFill>
    </fill>
    <fill>
      <patternFill patternType="solid">
        <fgColor rgb="FF00B050"/>
        <bgColor indexed="64"/>
      </patternFill>
    </fill>
    <fill>
      <patternFill patternType="solid">
        <fgColor theme="4" tint="-0.249977111117893"/>
        <bgColor indexed="64"/>
      </patternFill>
    </fill>
    <fill>
      <patternFill patternType="solid">
        <fgColor rgb="FF0070C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rgb="FF81829A"/>
      </left>
      <right style="hair">
        <color rgb="FF81829A"/>
      </right>
      <top style="hair">
        <color rgb="FF81829A"/>
      </top>
      <bottom style="hair">
        <color rgb="FF81829A"/>
      </bottom>
      <diagonal/>
    </border>
    <border>
      <left style="thin">
        <color rgb="FF81829A"/>
      </left>
      <right style="thin">
        <color rgb="FF81829A"/>
      </right>
      <top style="thin">
        <color rgb="FF81829A"/>
      </top>
      <bottom style="thin">
        <color rgb="FF81829A"/>
      </bottom>
      <diagonal/>
    </border>
    <border>
      <left style="hair">
        <color rgb="FF81829A"/>
      </left>
      <right/>
      <top style="hair">
        <color rgb="FF81829A"/>
      </top>
      <bottom style="thin">
        <color rgb="FF81829A"/>
      </bottom>
      <diagonal/>
    </border>
    <border>
      <left/>
      <right style="hair">
        <color rgb="FF81829A"/>
      </right>
      <top style="hair">
        <color rgb="FF81829A"/>
      </top>
      <bottom style="hair">
        <color rgb="FF81829A"/>
      </bottom>
      <diagonal/>
    </border>
    <border>
      <left/>
      <right style="hair">
        <color rgb="FF81829A"/>
      </right>
      <top style="hair">
        <color rgb="FF81829A"/>
      </top>
      <bottom style="thin">
        <color rgb="FF81829A"/>
      </bottom>
      <diagonal/>
    </border>
    <border>
      <left style="thin">
        <color rgb="FF81829A"/>
      </left>
      <right/>
      <top style="hair">
        <color rgb="FF81829A"/>
      </top>
      <bottom style="hair">
        <color rgb="FF81829A"/>
      </bottom>
      <diagonal/>
    </border>
    <border>
      <left style="thin">
        <color rgb="FF81829A"/>
      </left>
      <right/>
      <top style="hair">
        <color rgb="FF81829A"/>
      </top>
      <bottom style="thin">
        <color rgb="FF81829A"/>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hair">
        <color rgb="FF81829A"/>
      </top>
      <bottom style="thin">
        <color rgb="FF81829A"/>
      </bottom>
      <diagonal/>
    </border>
    <border>
      <left/>
      <right style="thin">
        <color rgb="FF81829A"/>
      </right>
      <top style="hair">
        <color rgb="FF81829A"/>
      </top>
      <bottom style="thin">
        <color rgb="FF81829A"/>
      </bottom>
      <diagonal/>
    </border>
    <border>
      <left style="hair">
        <color rgb="FF81829A"/>
      </left>
      <right/>
      <top style="thin">
        <color rgb="FF81829A"/>
      </top>
      <bottom style="thin">
        <color rgb="FF81829A"/>
      </bottom>
      <diagonal/>
    </border>
    <border>
      <left/>
      <right/>
      <top style="thin">
        <color rgb="FF81829A"/>
      </top>
      <bottom style="thin">
        <color rgb="FF81829A"/>
      </bottom>
      <diagonal/>
    </border>
    <border>
      <left/>
      <right style="thin">
        <color rgb="FF81829A"/>
      </right>
      <top style="thin">
        <color rgb="FF81829A"/>
      </top>
      <bottom style="thin">
        <color rgb="FF81829A"/>
      </bottom>
      <diagonal/>
    </border>
  </borders>
  <cellStyleXfs count="6">
    <xf numFmtId="0" fontId="0" fillId="0" borderId="0"/>
    <xf numFmtId="0" fontId="2" fillId="4" borderId="0"/>
    <xf numFmtId="0" fontId="7" fillId="0" borderId="0"/>
    <xf numFmtId="0" fontId="3" fillId="0" borderId="0"/>
    <xf numFmtId="0" fontId="9" fillId="0" borderId="0"/>
    <xf numFmtId="41" fontId="18" fillId="0" borderId="0" applyFont="0" applyFill="0" applyBorder="0" applyAlignment="0" applyProtection="0"/>
  </cellStyleXfs>
  <cellXfs count="93">
    <xf numFmtId="0" fontId="0" fillId="0" borderId="0" xfId="0"/>
    <xf numFmtId="0" fontId="5" fillId="0" borderId="0" xfId="0" applyFont="1" applyFill="1" applyBorder="1" applyAlignment="1">
      <alignment vertical="center"/>
    </xf>
    <xf numFmtId="0" fontId="6" fillId="0" borderId="0" xfId="0" applyFont="1" applyFill="1" applyBorder="1" applyAlignment="1">
      <alignment horizontal="center" vertical="center" wrapText="1"/>
    </xf>
    <xf numFmtId="0" fontId="0" fillId="0" borderId="0" xfId="0" applyBorder="1"/>
    <xf numFmtId="0" fontId="0" fillId="0" borderId="0" xfId="0" applyFill="1" applyBorder="1"/>
    <xf numFmtId="0" fontId="0" fillId="0" borderId="0" xfId="0" applyBorder="1" applyAlignment="1">
      <alignment horizontal="left"/>
    </xf>
    <xf numFmtId="0" fontId="0" fillId="2" borderId="12" xfId="0" applyFill="1" applyBorder="1"/>
    <xf numFmtId="0" fontId="0" fillId="2" borderId="13" xfId="0" applyFill="1" applyBorder="1"/>
    <xf numFmtId="0" fontId="0" fillId="2" borderId="14" xfId="0" applyFill="1" applyBorder="1"/>
    <xf numFmtId="0" fontId="0" fillId="2" borderId="15" xfId="0" applyFill="1" applyBorder="1"/>
    <xf numFmtId="0" fontId="0" fillId="2" borderId="0" xfId="0" applyFill="1" applyBorder="1"/>
    <xf numFmtId="0" fontId="0" fillId="2" borderId="16" xfId="0" applyFill="1" applyBorder="1"/>
    <xf numFmtId="0" fontId="6" fillId="2" borderId="16" xfId="0" applyFont="1" applyFill="1" applyBorder="1" applyAlignment="1">
      <alignment vertical="center"/>
    </xf>
    <xf numFmtId="0" fontId="5" fillId="2" borderId="0" xfId="0" applyFont="1" applyFill="1" applyBorder="1" applyAlignment="1">
      <alignment vertical="center"/>
    </xf>
    <xf numFmtId="0" fontId="6" fillId="2" borderId="0" xfId="0" applyFont="1" applyFill="1" applyBorder="1" applyAlignment="1">
      <alignment vertical="center"/>
    </xf>
    <xf numFmtId="0" fontId="6" fillId="2" borderId="0" xfId="0" applyFont="1" applyFill="1" applyBorder="1" applyAlignment="1">
      <alignment horizontal="left" vertical="center"/>
    </xf>
    <xf numFmtId="0" fontId="4" fillId="2" borderId="0" xfId="0" applyFont="1" applyFill="1" applyBorder="1" applyAlignment="1">
      <alignment vertical="center"/>
    </xf>
    <xf numFmtId="0" fontId="8" fillId="2" borderId="0" xfId="0" applyFont="1" applyFill="1" applyBorder="1"/>
    <xf numFmtId="0" fontId="0" fillId="2" borderId="17" xfId="0" applyFill="1" applyBorder="1"/>
    <xf numFmtId="0" fontId="0" fillId="2" borderId="18" xfId="0" applyFill="1" applyBorder="1"/>
    <xf numFmtId="0" fontId="0" fillId="2" borderId="19" xfId="0" applyFill="1" applyBorder="1"/>
    <xf numFmtId="0" fontId="0" fillId="2" borderId="0" xfId="0" applyFill="1"/>
    <xf numFmtId="0" fontId="1" fillId="2" borderId="0" xfId="0" applyFont="1" applyFill="1" applyAlignment="1">
      <alignment wrapText="1"/>
    </xf>
    <xf numFmtId="0" fontId="0" fillId="0" borderId="1" xfId="0" applyBorder="1"/>
    <xf numFmtId="0" fontId="6" fillId="0" borderId="20" xfId="0" applyFont="1" applyFill="1" applyBorder="1" applyAlignment="1">
      <alignment vertical="center"/>
    </xf>
    <xf numFmtId="0" fontId="0" fillId="0" borderId="20" xfId="0" applyBorder="1"/>
    <xf numFmtId="9" fontId="6" fillId="0" borderId="0" xfId="0" applyNumberFormat="1" applyFont="1" applyFill="1" applyBorder="1" applyAlignment="1">
      <alignment vertical="center"/>
    </xf>
    <xf numFmtId="0" fontId="17" fillId="2" borderId="0" xfId="0" applyFont="1" applyFill="1" applyBorder="1" applyAlignment="1">
      <alignment horizontal="center" vertical="center" wrapText="1"/>
    </xf>
    <xf numFmtId="0" fontId="14" fillId="2" borderId="0" xfId="0" applyFont="1" applyFill="1" applyBorder="1" applyAlignment="1">
      <alignment vertical="center"/>
    </xf>
    <xf numFmtId="0" fontId="17" fillId="2" borderId="0" xfId="0" applyFont="1" applyFill="1" applyBorder="1"/>
    <xf numFmtId="0" fontId="16" fillId="2" borderId="0" xfId="0" applyFont="1" applyFill="1" applyBorder="1" applyAlignment="1">
      <alignment wrapText="1"/>
    </xf>
    <xf numFmtId="49" fontId="0" fillId="2" borderId="0" xfId="0" applyNumberFormat="1" applyFill="1" applyBorder="1" applyAlignment="1">
      <alignment horizontal="left" vertical="top" wrapText="1"/>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0" fillId="0" borderId="22" xfId="0" applyBorder="1"/>
    <xf numFmtId="0" fontId="0" fillId="0" borderId="27" xfId="0" applyBorder="1"/>
    <xf numFmtId="0" fontId="0" fillId="0" borderId="1" xfId="0" applyBorder="1" applyAlignment="1">
      <alignment horizontal="left"/>
    </xf>
    <xf numFmtId="0" fontId="20" fillId="2" borderId="0" xfId="0" applyFont="1" applyFill="1" applyBorder="1" applyAlignment="1">
      <alignment horizontal="center" vertical="center"/>
    </xf>
    <xf numFmtId="0" fontId="19" fillId="2" borderId="0" xfId="0" applyFont="1" applyFill="1" applyBorder="1" applyAlignment="1">
      <alignment horizontal="center" vertical="center"/>
    </xf>
    <xf numFmtId="0" fontId="13" fillId="3" borderId="0" xfId="0" applyFont="1" applyFill="1" applyBorder="1" applyAlignment="1">
      <alignment horizontal="center" vertical="center" wrapText="1"/>
    </xf>
    <xf numFmtId="0" fontId="19" fillId="10" borderId="6" xfId="0" applyFont="1" applyFill="1" applyBorder="1" applyAlignment="1">
      <alignment horizontal="center" vertical="center" wrapText="1"/>
    </xf>
    <xf numFmtId="0" fontId="24" fillId="0" borderId="0" xfId="0" applyFont="1" applyBorder="1" applyAlignment="1">
      <alignment horizontal="center" wrapText="1"/>
    </xf>
    <xf numFmtId="0" fontId="19" fillId="6"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9" fillId="8" borderId="1" xfId="0" applyFont="1" applyFill="1" applyBorder="1" applyAlignment="1">
      <alignment horizontal="center" vertical="center" wrapText="1"/>
    </xf>
    <xf numFmtId="9" fontId="21" fillId="9" borderId="1" xfId="0" applyNumberFormat="1" applyFont="1" applyFill="1" applyBorder="1" applyAlignment="1" applyProtection="1">
      <alignment horizontal="center" vertical="center"/>
      <protection hidden="1"/>
    </xf>
    <xf numFmtId="0" fontId="10" fillId="0" borderId="0" xfId="2" applyNumberFormat="1" applyFont="1" applyBorder="1" applyAlignment="1" applyProtection="1">
      <alignment vertical="center"/>
      <protection hidden="1"/>
    </xf>
    <xf numFmtId="0" fontId="11" fillId="0" borderId="0" xfId="2" applyFont="1" applyFill="1" applyBorder="1" applyAlignment="1" applyProtection="1">
      <alignment vertical="center" wrapText="1"/>
      <protection hidden="1"/>
    </xf>
    <xf numFmtId="0" fontId="0" fillId="0" borderId="0" xfId="0" applyProtection="1">
      <protection hidden="1"/>
    </xf>
    <xf numFmtId="0" fontId="10" fillId="0" borderId="0" xfId="2" applyNumberFormat="1" applyFont="1" applyBorder="1" applyAlignment="1" applyProtection="1">
      <alignment vertical="center" wrapText="1"/>
      <protection hidden="1"/>
    </xf>
    <xf numFmtId="0" fontId="15" fillId="0" borderId="0" xfId="0" applyFont="1" applyProtection="1">
      <protection hidden="1"/>
    </xf>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9" fillId="10" borderId="6" xfId="0" applyFont="1" applyFill="1" applyBorder="1" applyAlignment="1" applyProtection="1">
      <alignment horizontal="center" vertical="center" wrapText="1"/>
    </xf>
    <xf numFmtId="0" fontId="5" fillId="3" borderId="23" xfId="0" applyFont="1" applyFill="1" applyBorder="1" applyAlignment="1" applyProtection="1">
      <alignment horizontal="center" vertical="center" wrapText="1"/>
    </xf>
    <xf numFmtId="9" fontId="21" fillId="9" borderId="1" xfId="0" applyNumberFormat="1" applyFont="1" applyFill="1" applyBorder="1" applyAlignment="1" applyProtection="1">
      <alignment horizontal="center" vertical="center"/>
      <protection locked="0" hidden="1"/>
    </xf>
    <xf numFmtId="0" fontId="6" fillId="2" borderId="0" xfId="0" applyFont="1" applyFill="1" applyBorder="1" applyAlignment="1">
      <alignment horizontal="center" vertical="center"/>
    </xf>
    <xf numFmtId="0" fontId="28" fillId="10" borderId="6" xfId="0" applyFont="1" applyFill="1" applyBorder="1" applyAlignment="1" applyProtection="1">
      <alignment horizontal="center" vertical="center" wrapText="1"/>
    </xf>
    <xf numFmtId="0" fontId="23" fillId="10" borderId="6" xfId="0" applyFont="1" applyFill="1" applyBorder="1" applyAlignment="1" applyProtection="1">
      <alignment horizontal="center" vertical="center" wrapText="1"/>
    </xf>
    <xf numFmtId="0" fontId="32" fillId="0" borderId="1" xfId="0" applyFont="1" applyFill="1" applyBorder="1" applyAlignment="1" applyProtection="1">
      <alignment horizontal="center" vertical="center"/>
      <protection hidden="1"/>
    </xf>
    <xf numFmtId="0" fontId="24" fillId="0" borderId="0" xfId="0" applyFont="1" applyBorder="1" applyAlignment="1">
      <alignment horizontal="center"/>
    </xf>
    <xf numFmtId="49" fontId="34" fillId="2" borderId="5" xfId="0" applyNumberFormat="1" applyFont="1" applyFill="1" applyBorder="1" applyAlignment="1" applyProtection="1">
      <alignment horizontal="center" vertical="center" wrapText="1"/>
      <protection locked="0"/>
    </xf>
    <xf numFmtId="0" fontId="26" fillId="0" borderId="27" xfId="0" applyFont="1" applyFill="1" applyBorder="1" applyAlignment="1" applyProtection="1">
      <alignment horizontal="justify" vertical="center" wrapText="1"/>
      <protection locked="0"/>
    </xf>
    <xf numFmtId="9" fontId="6" fillId="0" borderId="1" xfId="0" applyNumberFormat="1" applyFont="1" applyBorder="1" applyAlignment="1" applyProtection="1">
      <alignment horizontal="center" vertical="center"/>
      <protection locked="0"/>
    </xf>
    <xf numFmtId="0" fontId="15" fillId="0" borderId="27" xfId="0" applyFont="1" applyBorder="1"/>
    <xf numFmtId="0" fontId="12" fillId="2" borderId="0" xfId="0" applyFont="1" applyFill="1" applyBorder="1" applyAlignment="1">
      <alignment horizontal="center"/>
    </xf>
    <xf numFmtId="164" fontId="12" fillId="2" borderId="0" xfId="0" applyNumberFormat="1" applyFont="1" applyFill="1" applyBorder="1" applyAlignment="1">
      <alignment horizontal="center"/>
    </xf>
    <xf numFmtId="49" fontId="25" fillId="2" borderId="10" xfId="0" applyNumberFormat="1" applyFont="1" applyFill="1" applyBorder="1" applyAlignment="1">
      <alignment horizontal="left" vertical="center" wrapText="1"/>
    </xf>
    <xf numFmtId="49" fontId="25" fillId="2" borderId="8" xfId="0" applyNumberFormat="1" applyFont="1" applyFill="1" applyBorder="1" applyAlignment="1">
      <alignment horizontal="left" vertical="center" wrapText="1"/>
    </xf>
    <xf numFmtId="49" fontId="31" fillId="2" borderId="30" xfId="0" applyNumberFormat="1" applyFont="1" applyFill="1" applyBorder="1" applyAlignment="1" applyProtection="1">
      <alignment horizontal="justify" vertical="center" wrapText="1"/>
      <protection locked="0"/>
    </xf>
    <xf numFmtId="49" fontId="31" fillId="2" borderId="31" xfId="0" applyNumberFormat="1" applyFont="1" applyFill="1" applyBorder="1" applyAlignment="1" applyProtection="1">
      <alignment horizontal="justify" vertical="center" wrapText="1"/>
      <protection locked="0"/>
    </xf>
    <xf numFmtId="49" fontId="31" fillId="2" borderId="32" xfId="0" applyNumberFormat="1" applyFont="1" applyFill="1" applyBorder="1" applyAlignment="1" applyProtection="1">
      <alignment horizontal="justify" vertical="center" wrapText="1"/>
      <protection locked="0"/>
    </xf>
    <xf numFmtId="49" fontId="25" fillId="2" borderId="11" xfId="0" applyNumberFormat="1" applyFont="1" applyFill="1" applyBorder="1" applyAlignment="1">
      <alignment horizontal="left" vertical="center" wrapText="1"/>
    </xf>
    <xf numFmtId="49" fontId="25" fillId="2" borderId="9" xfId="0" applyNumberFormat="1" applyFont="1" applyFill="1" applyBorder="1" applyAlignment="1">
      <alignment horizontal="left" vertical="center" wrapText="1"/>
    </xf>
    <xf numFmtId="49" fontId="31" fillId="2" borderId="7" xfId="0" applyNumberFormat="1" applyFont="1" applyFill="1" applyBorder="1" applyAlignment="1" applyProtection="1">
      <alignment horizontal="justify" vertical="center" wrapText="1"/>
      <protection locked="0"/>
    </xf>
    <xf numFmtId="49" fontId="31" fillId="2" borderId="28" xfId="0" applyNumberFormat="1" applyFont="1" applyFill="1" applyBorder="1" applyAlignment="1" applyProtection="1">
      <alignment horizontal="justify" vertical="center" wrapText="1"/>
      <protection locked="0"/>
    </xf>
    <xf numFmtId="49" fontId="31" fillId="2" borderId="29" xfId="0" applyNumberFormat="1" applyFont="1" applyFill="1" applyBorder="1" applyAlignment="1" applyProtection="1">
      <alignment horizontal="justify" vertical="center" wrapText="1"/>
      <protection locked="0"/>
    </xf>
    <xf numFmtId="0" fontId="28" fillId="11" borderId="21" xfId="0" applyFont="1" applyFill="1" applyBorder="1" applyAlignment="1">
      <alignment horizontal="center" vertical="center" wrapText="1"/>
    </xf>
    <xf numFmtId="0" fontId="27" fillId="11" borderId="23" xfId="0" applyFont="1" applyFill="1" applyBorder="1" applyAlignment="1">
      <alignment horizontal="center" vertical="center" wrapText="1"/>
    </xf>
    <xf numFmtId="0" fontId="22" fillId="11" borderId="2" xfId="0" applyFont="1" applyFill="1" applyBorder="1" applyAlignment="1">
      <alignment horizontal="center" vertical="center" wrapText="1"/>
    </xf>
    <xf numFmtId="0" fontId="22" fillId="11" borderId="3" xfId="0" applyFont="1" applyFill="1" applyBorder="1" applyAlignment="1">
      <alignment horizontal="center" vertical="center" wrapText="1"/>
    </xf>
    <xf numFmtId="0" fontId="22" fillId="11" borderId="1" xfId="0" applyFont="1" applyFill="1" applyBorder="1" applyAlignment="1">
      <alignment horizontal="center" vertical="center"/>
    </xf>
    <xf numFmtId="0" fontId="30" fillId="11" borderId="24" xfId="0" applyFont="1" applyFill="1" applyBorder="1" applyAlignment="1">
      <alignment horizontal="center" vertical="center" wrapText="1"/>
    </xf>
    <xf numFmtId="0" fontId="30" fillId="11" borderId="25" xfId="0" applyFont="1" applyFill="1" applyBorder="1" applyAlignment="1">
      <alignment horizontal="center" vertical="center" wrapText="1"/>
    </xf>
    <xf numFmtId="0" fontId="30" fillId="11" borderId="26" xfId="0" applyFont="1" applyFill="1" applyBorder="1" applyAlignment="1">
      <alignment horizontal="center" vertical="center" wrapText="1"/>
    </xf>
    <xf numFmtId="9" fontId="33" fillId="11" borderId="23" xfId="0" applyNumberFormat="1" applyFont="1" applyFill="1" applyBorder="1" applyAlignment="1" applyProtection="1">
      <alignment horizontal="center" vertical="center"/>
      <protection hidden="1"/>
    </xf>
    <xf numFmtId="0" fontId="35" fillId="2" borderId="1" xfId="0" applyFont="1" applyFill="1" applyBorder="1" applyAlignment="1" applyProtection="1">
      <alignment horizontal="center" vertical="center"/>
      <protection locked="0"/>
    </xf>
    <xf numFmtId="0" fontId="19" fillId="11" borderId="24" xfId="0" applyFont="1" applyFill="1" applyBorder="1" applyAlignment="1">
      <alignment horizontal="center" vertical="center"/>
    </xf>
    <xf numFmtId="0" fontId="19" fillId="11" borderId="25" xfId="0" applyFont="1" applyFill="1" applyBorder="1" applyAlignment="1">
      <alignment horizontal="center" vertical="center"/>
    </xf>
    <xf numFmtId="0" fontId="19" fillId="11" borderId="26" xfId="0" applyFont="1" applyFill="1" applyBorder="1" applyAlignment="1">
      <alignment horizontal="center" vertical="center"/>
    </xf>
  </cellXfs>
  <cellStyles count="6">
    <cellStyle name="Millares [0] 2" xfId="5"/>
    <cellStyle name="Normal" xfId="0" builtinId="0"/>
    <cellStyle name="Normal - Style1 2" xfId="3"/>
    <cellStyle name="Normal 2" xfId="2"/>
    <cellStyle name="Normal 2 2" xfId="4"/>
    <cellStyle name="table_head1" xfId="1"/>
  </cellStyles>
  <dxfs count="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s>
  <tableStyles count="0" defaultTableStyle="TableStyleMedium9" defaultPivotStyle="PivotStyleLight16"/>
  <colors>
    <mruColors>
      <color rgb="FFF7C435"/>
      <color rgb="FFFF9900"/>
      <color rgb="FF83A343"/>
      <color rgb="FFFFCC00"/>
      <color rgb="FF2E3917"/>
      <color rgb="FF262F13"/>
      <color rgb="FFF9D367"/>
      <color rgb="FF0035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66675</xdr:colOff>
      <xdr:row>5</xdr:row>
      <xdr:rowOff>171450</xdr:rowOff>
    </xdr:from>
    <xdr:to>
      <xdr:col>6</xdr:col>
      <xdr:colOff>1322417</xdr:colOff>
      <xdr:row>13</xdr:row>
      <xdr:rowOff>145719</xdr:rowOff>
    </xdr:to>
    <xdr:pic>
      <xdr:nvPicPr>
        <xdr:cNvPr id="2" name="Imagen 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3219450" y="1724025"/>
          <a:ext cx="3598892" cy="248886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8"/>
  <sheetViews>
    <sheetView tabSelected="1" view="pageBreakPreview" topLeftCell="F22" zoomScale="80" zoomScaleNormal="40" zoomScaleSheetLayoutView="80" workbookViewId="0">
      <selection activeCell="M31" sqref="M31"/>
    </sheetView>
  </sheetViews>
  <sheetFormatPr baseColWidth="10" defaultColWidth="11.42578125" defaultRowHeight="12.75" x14ac:dyDescent="0.2"/>
  <cols>
    <col min="1" max="1" width="3.140625" style="21" customWidth="1"/>
    <col min="2" max="2" width="3.42578125" style="21" customWidth="1"/>
    <col min="3" max="3" width="38.140625" style="21" customWidth="1"/>
    <col min="4" max="4" width="2.5703125" style="21" customWidth="1"/>
    <col min="5" max="5" width="29.7109375" style="21" customWidth="1"/>
    <col min="6" max="6" width="5.42578125" style="21" customWidth="1"/>
    <col min="7" max="7" width="23.42578125" style="21" customWidth="1"/>
    <col min="8" max="8" width="5.140625" style="21" customWidth="1"/>
    <col min="9" max="9" width="92.28515625" style="21" customWidth="1"/>
    <col min="10" max="10" width="5.85546875" style="21" customWidth="1"/>
    <col min="11" max="11" width="28.140625" style="21" customWidth="1"/>
    <col min="12" max="12" width="4.28515625" style="21" customWidth="1"/>
    <col min="13" max="13" width="95.42578125" style="21" customWidth="1"/>
    <col min="14" max="14" width="3" style="21" customWidth="1"/>
    <col min="15" max="15" width="24.140625" style="21" hidden="1" customWidth="1"/>
    <col min="16" max="16" width="7" style="21" customWidth="1"/>
    <col min="17" max="16384" width="11.42578125" style="21"/>
  </cols>
  <sheetData>
    <row r="1" spans="2:16" ht="13.5" thickBot="1" x14ac:dyDescent="0.25"/>
    <row r="2" spans="2:16" ht="18" customHeight="1" thickTop="1" x14ac:dyDescent="0.2">
      <c r="B2" s="6"/>
      <c r="C2" s="7"/>
      <c r="D2" s="7"/>
      <c r="E2" s="7"/>
      <c r="F2" s="7"/>
      <c r="G2" s="7"/>
      <c r="H2" s="7"/>
      <c r="I2" s="7"/>
      <c r="J2" s="7"/>
      <c r="K2" s="7"/>
      <c r="L2" s="7"/>
      <c r="M2" s="7"/>
      <c r="N2" s="7"/>
      <c r="O2" s="7"/>
      <c r="P2" s="8"/>
    </row>
    <row r="3" spans="2:16" ht="31.5" customHeight="1" x14ac:dyDescent="0.3">
      <c r="B3" s="9"/>
      <c r="C3" s="10"/>
      <c r="D3" s="10"/>
      <c r="E3" s="82" t="s">
        <v>9</v>
      </c>
      <c r="F3" s="89" t="s">
        <v>141</v>
      </c>
      <c r="G3" s="89"/>
      <c r="H3" s="89"/>
      <c r="I3" s="89"/>
      <c r="J3" s="89"/>
      <c r="K3" s="89"/>
      <c r="L3" s="89"/>
      <c r="M3" s="89"/>
      <c r="N3" s="68"/>
      <c r="O3" s="68"/>
      <c r="P3" s="11"/>
    </row>
    <row r="4" spans="2:16" ht="18" customHeight="1" x14ac:dyDescent="0.3">
      <c r="B4" s="9"/>
      <c r="C4" s="10"/>
      <c r="D4" s="10"/>
      <c r="E4" s="83"/>
      <c r="F4" s="89"/>
      <c r="G4" s="89"/>
      <c r="H4" s="89"/>
      <c r="I4" s="89"/>
      <c r="J4" s="89"/>
      <c r="K4" s="89"/>
      <c r="L4" s="89"/>
      <c r="M4" s="89"/>
      <c r="N4" s="68"/>
      <c r="O4" s="68"/>
      <c r="P4" s="11"/>
    </row>
    <row r="5" spans="2:16" ht="41.25" customHeight="1" x14ac:dyDescent="0.3">
      <c r="B5" s="9"/>
      <c r="C5" s="10"/>
      <c r="D5" s="10"/>
      <c r="E5" s="84" t="s">
        <v>10</v>
      </c>
      <c r="F5" s="89" t="s">
        <v>151</v>
      </c>
      <c r="G5" s="89"/>
      <c r="H5" s="89"/>
      <c r="I5" s="89"/>
      <c r="J5" s="89"/>
      <c r="K5" s="89"/>
      <c r="L5" s="89"/>
      <c r="M5" s="89"/>
      <c r="N5" s="69"/>
      <c r="O5" s="69"/>
      <c r="P5" s="11"/>
    </row>
    <row r="6" spans="2:16" ht="18" customHeight="1" thickBot="1" x14ac:dyDescent="0.35">
      <c r="B6" s="9"/>
      <c r="C6" s="10"/>
      <c r="D6" s="10"/>
      <c r="E6" s="28"/>
      <c r="F6" s="69"/>
      <c r="G6" s="69"/>
      <c r="H6" s="69"/>
      <c r="I6" s="69"/>
      <c r="J6" s="69"/>
      <c r="K6" s="69"/>
      <c r="L6" s="69"/>
      <c r="M6" s="10"/>
      <c r="N6" s="10"/>
      <c r="O6" s="10"/>
      <c r="P6" s="11"/>
    </row>
    <row r="7" spans="2:16" ht="93" customHeight="1" thickBot="1" x14ac:dyDescent="0.25">
      <c r="B7" s="9"/>
      <c r="C7" s="10"/>
      <c r="D7" s="10"/>
      <c r="E7" s="10"/>
      <c r="F7" s="10"/>
      <c r="G7" s="10"/>
      <c r="H7" s="10"/>
      <c r="I7" s="85" t="s">
        <v>11</v>
      </c>
      <c r="J7" s="86"/>
      <c r="K7" s="87"/>
      <c r="L7" s="10"/>
      <c r="M7" s="88">
        <v>0.89842436974789908</v>
      </c>
      <c r="N7" s="37"/>
      <c r="O7" s="37"/>
      <c r="P7" s="11"/>
    </row>
    <row r="8" spans="2:16" ht="18" customHeight="1" x14ac:dyDescent="0.25">
      <c r="B8" s="9"/>
      <c r="C8" s="10"/>
      <c r="D8" s="10"/>
      <c r="E8" s="10"/>
      <c r="F8" s="10"/>
      <c r="G8" s="10"/>
      <c r="H8" s="10"/>
      <c r="I8" s="10"/>
      <c r="J8" s="10"/>
      <c r="K8" s="10"/>
      <c r="L8" s="10"/>
      <c r="M8" s="29"/>
      <c r="N8" s="29"/>
      <c r="O8" s="29"/>
      <c r="P8" s="11"/>
    </row>
    <row r="9" spans="2:16" ht="18" customHeight="1" x14ac:dyDescent="0.2">
      <c r="B9" s="9"/>
      <c r="C9" s="10"/>
      <c r="D9" s="10"/>
      <c r="E9" s="10"/>
      <c r="F9" s="10"/>
      <c r="G9" s="10"/>
      <c r="H9" s="10"/>
      <c r="I9" s="10"/>
      <c r="J9" s="10"/>
      <c r="K9" s="10"/>
      <c r="L9" s="10"/>
      <c r="M9" s="10"/>
      <c r="N9" s="10"/>
      <c r="O9" s="10"/>
      <c r="P9" s="11"/>
    </row>
    <row r="10" spans="2:16" x14ac:dyDescent="0.2">
      <c r="B10" s="9"/>
      <c r="C10" s="10"/>
      <c r="D10" s="10"/>
      <c r="E10" s="10"/>
      <c r="F10" s="10"/>
      <c r="G10" s="10"/>
      <c r="H10" s="10"/>
      <c r="I10" s="10"/>
      <c r="J10" s="10"/>
      <c r="K10" s="10"/>
      <c r="L10" s="10"/>
      <c r="M10" s="10"/>
      <c r="N10" s="10"/>
      <c r="O10" s="10"/>
      <c r="P10" s="11"/>
    </row>
    <row r="11" spans="2:16" x14ac:dyDescent="0.2">
      <c r="B11" s="9"/>
      <c r="C11" s="10"/>
      <c r="D11" s="10"/>
      <c r="E11" s="10"/>
      <c r="F11" s="10"/>
      <c r="G11" s="10"/>
      <c r="H11" s="10"/>
      <c r="I11" s="10"/>
      <c r="J11" s="10"/>
      <c r="K11" s="10"/>
      <c r="L11" s="10"/>
      <c r="M11" s="10"/>
      <c r="N11" s="10"/>
      <c r="O11" s="10"/>
      <c r="P11" s="11"/>
    </row>
    <row r="12" spans="2:16" x14ac:dyDescent="0.2">
      <c r="B12" s="9"/>
      <c r="C12" s="10"/>
      <c r="D12" s="10"/>
      <c r="E12" s="10"/>
      <c r="F12" s="10"/>
      <c r="G12" s="10"/>
      <c r="H12" s="10"/>
      <c r="I12" s="10"/>
      <c r="J12" s="10"/>
      <c r="K12" s="10"/>
      <c r="L12" s="10"/>
      <c r="M12" s="10"/>
      <c r="N12" s="10"/>
      <c r="O12" s="10"/>
      <c r="P12" s="11"/>
    </row>
    <row r="13" spans="2:16" x14ac:dyDescent="0.2">
      <c r="B13" s="9"/>
      <c r="C13" s="10"/>
      <c r="D13" s="10"/>
      <c r="E13" s="10"/>
      <c r="F13" s="10"/>
      <c r="G13" s="10"/>
      <c r="H13" s="10"/>
      <c r="I13" s="10"/>
      <c r="J13" s="10"/>
      <c r="K13" s="10"/>
      <c r="L13" s="10"/>
      <c r="M13" s="10"/>
      <c r="N13" s="10"/>
      <c r="O13" s="10"/>
      <c r="P13" s="11"/>
    </row>
    <row r="14" spans="2:16" x14ac:dyDescent="0.2">
      <c r="B14" s="9"/>
      <c r="C14" s="10"/>
      <c r="D14" s="10"/>
      <c r="E14" s="10"/>
      <c r="F14" s="10"/>
      <c r="G14" s="10"/>
      <c r="H14" s="10"/>
      <c r="I14" s="10"/>
      <c r="J14" s="10"/>
      <c r="K14" s="10"/>
      <c r="L14" s="10"/>
      <c r="M14" s="10"/>
      <c r="N14" s="10"/>
      <c r="O14" s="10"/>
      <c r="P14" s="11"/>
    </row>
    <row r="15" spans="2:16" x14ac:dyDescent="0.2">
      <c r="B15" s="9"/>
      <c r="C15" s="10"/>
      <c r="D15" s="10"/>
      <c r="E15" s="10"/>
      <c r="F15" s="10"/>
      <c r="G15" s="10"/>
      <c r="H15" s="10"/>
      <c r="I15" s="10"/>
      <c r="J15" s="10"/>
      <c r="K15" s="10"/>
      <c r="L15" s="10"/>
      <c r="M15" s="10"/>
      <c r="N15" s="10"/>
      <c r="O15" s="10"/>
      <c r="P15" s="11"/>
    </row>
    <row r="16" spans="2:16" ht="13.5" thickBot="1" x14ac:dyDescent="0.25">
      <c r="B16" s="9"/>
      <c r="C16" s="10"/>
      <c r="D16" s="10"/>
      <c r="E16" s="10"/>
      <c r="F16" s="10"/>
      <c r="G16" s="10"/>
      <c r="H16" s="10"/>
      <c r="I16" s="10"/>
      <c r="J16" s="10"/>
      <c r="K16" s="10"/>
      <c r="L16" s="10"/>
      <c r="M16" s="10"/>
      <c r="N16" s="10"/>
      <c r="O16" s="10"/>
      <c r="P16" s="11"/>
    </row>
    <row r="17" spans="2:22" ht="39" customHeight="1" thickBot="1" x14ac:dyDescent="0.25">
      <c r="B17" s="9"/>
      <c r="C17" s="90" t="s">
        <v>12</v>
      </c>
      <c r="D17" s="91"/>
      <c r="E17" s="91"/>
      <c r="F17" s="91"/>
      <c r="G17" s="91"/>
      <c r="H17" s="91"/>
      <c r="I17" s="91"/>
      <c r="J17" s="91"/>
      <c r="K17" s="91"/>
      <c r="L17" s="91"/>
      <c r="M17" s="92"/>
      <c r="N17" s="38"/>
      <c r="O17" s="38"/>
      <c r="P17" s="11"/>
    </row>
    <row r="18" spans="2:22" ht="15.75" customHeight="1" x14ac:dyDescent="0.2">
      <c r="B18" s="9"/>
      <c r="C18" s="59"/>
      <c r="D18" s="59"/>
      <c r="E18" s="59"/>
      <c r="F18" s="59"/>
      <c r="G18" s="59"/>
      <c r="H18" s="59"/>
      <c r="I18" s="59"/>
      <c r="J18" s="59"/>
      <c r="K18" s="59"/>
      <c r="L18" s="59"/>
      <c r="M18" s="59"/>
      <c r="N18" s="59"/>
      <c r="O18" s="59"/>
      <c r="P18" s="11"/>
    </row>
    <row r="19" spans="2:22" ht="156.75" customHeight="1" x14ac:dyDescent="0.2">
      <c r="B19" s="9"/>
      <c r="C19" s="70" t="s">
        <v>13</v>
      </c>
      <c r="D19" s="71"/>
      <c r="E19" s="64" t="s">
        <v>14</v>
      </c>
      <c r="F19" s="77" t="s">
        <v>145</v>
      </c>
      <c r="G19" s="78"/>
      <c r="H19" s="78"/>
      <c r="I19" s="78"/>
      <c r="J19" s="78"/>
      <c r="K19" s="78"/>
      <c r="L19" s="78"/>
      <c r="M19" s="79"/>
      <c r="N19" s="31"/>
      <c r="O19" s="31"/>
      <c r="P19" s="11"/>
    </row>
    <row r="20" spans="2:22" ht="120.75" customHeight="1" x14ac:dyDescent="0.2">
      <c r="B20" s="9"/>
      <c r="C20" s="70" t="s">
        <v>15</v>
      </c>
      <c r="D20" s="71"/>
      <c r="E20" s="64" t="s">
        <v>17</v>
      </c>
      <c r="F20" s="72" t="s">
        <v>143</v>
      </c>
      <c r="G20" s="73"/>
      <c r="H20" s="73"/>
      <c r="I20" s="73"/>
      <c r="J20" s="73"/>
      <c r="K20" s="73"/>
      <c r="L20" s="73"/>
      <c r="M20" s="74"/>
      <c r="N20" s="31"/>
      <c r="O20" s="31"/>
      <c r="P20" s="11"/>
    </row>
    <row r="21" spans="2:22" ht="186.75" customHeight="1" x14ac:dyDescent="0.2">
      <c r="B21" s="9"/>
      <c r="C21" s="75" t="s">
        <v>16</v>
      </c>
      <c r="D21" s="76"/>
      <c r="E21" s="64" t="s">
        <v>17</v>
      </c>
      <c r="F21" s="72" t="s">
        <v>144</v>
      </c>
      <c r="G21" s="73"/>
      <c r="H21" s="73"/>
      <c r="I21" s="73"/>
      <c r="J21" s="73"/>
      <c r="K21" s="73"/>
      <c r="L21" s="73"/>
      <c r="M21" s="74"/>
      <c r="N21" s="31"/>
      <c r="O21" s="31"/>
      <c r="P21" s="11"/>
    </row>
    <row r="22" spans="2:22" ht="13.5" thickBot="1" x14ac:dyDescent="0.25">
      <c r="B22" s="9"/>
      <c r="C22" s="10"/>
      <c r="D22" s="10"/>
      <c r="E22" s="10"/>
      <c r="F22" s="10"/>
      <c r="G22" s="30"/>
      <c r="H22" s="10"/>
      <c r="I22" s="10"/>
      <c r="J22" s="10"/>
      <c r="K22" s="10"/>
      <c r="L22" s="10"/>
      <c r="M22" s="10"/>
      <c r="N22" s="10"/>
      <c r="O22" s="10"/>
      <c r="P22" s="11"/>
    </row>
    <row r="23" spans="2:22" ht="102.75" customHeight="1" thickBot="1" x14ac:dyDescent="0.25">
      <c r="B23" s="9"/>
      <c r="C23" s="40" t="s">
        <v>4</v>
      </c>
      <c r="D23" s="2"/>
      <c r="E23" s="56" t="s">
        <v>18</v>
      </c>
      <c r="F23" s="2"/>
      <c r="G23" s="60" t="s">
        <v>19</v>
      </c>
      <c r="H23" s="2"/>
      <c r="I23" s="61" t="s">
        <v>142</v>
      </c>
      <c r="J23" s="27"/>
      <c r="K23" s="80" t="s">
        <v>20</v>
      </c>
      <c r="L23" s="27"/>
      <c r="M23" s="81" t="s">
        <v>21</v>
      </c>
      <c r="N23" s="27"/>
      <c r="O23" s="57" t="s">
        <v>22</v>
      </c>
      <c r="P23" s="11"/>
      <c r="Q23" s="22"/>
    </row>
    <row r="24" spans="2:22" ht="6.75" customHeight="1" x14ac:dyDescent="0.35">
      <c r="B24" s="9"/>
      <c r="C24" s="41"/>
      <c r="D24" s="3"/>
      <c r="E24" s="3"/>
      <c r="F24" s="3"/>
      <c r="G24" s="3"/>
      <c r="H24" s="3"/>
      <c r="I24" s="34"/>
      <c r="J24" s="3"/>
      <c r="K24" s="34"/>
      <c r="L24" s="3"/>
      <c r="M24" s="3"/>
      <c r="N24" s="3"/>
      <c r="O24" s="3"/>
      <c r="P24" s="11"/>
    </row>
    <row r="25" spans="2:22" ht="409.6" customHeight="1" x14ac:dyDescent="0.2">
      <c r="B25" s="9"/>
      <c r="C25" s="42" t="s">
        <v>3</v>
      </c>
      <c r="D25" s="1"/>
      <c r="E25" s="62" t="s">
        <v>17</v>
      </c>
      <c r="F25" s="26"/>
      <c r="G25" s="47">
        <v>0.85416666666666663</v>
      </c>
      <c r="H25" s="26"/>
      <c r="I25" s="65" t="s">
        <v>152</v>
      </c>
      <c r="J25" s="33"/>
      <c r="K25" s="58">
        <v>0.83</v>
      </c>
      <c r="L25" s="24"/>
      <c r="M25" s="65" t="s">
        <v>147</v>
      </c>
      <c r="N25" s="32"/>
      <c r="O25" s="66">
        <f>G25-K25</f>
        <v>2.416666666666667E-2</v>
      </c>
      <c r="P25" s="12"/>
      <c r="Q25" s="14"/>
      <c r="R25" s="14"/>
      <c r="S25" s="14"/>
      <c r="T25" s="14"/>
      <c r="U25" s="14"/>
      <c r="V25" s="14"/>
    </row>
    <row r="26" spans="2:22" ht="6.75" customHeight="1" x14ac:dyDescent="0.35">
      <c r="B26" s="9"/>
      <c r="C26" s="41"/>
      <c r="D26" s="4"/>
      <c r="E26" s="63"/>
      <c r="F26" s="3"/>
      <c r="G26" s="23"/>
      <c r="H26" s="3"/>
      <c r="I26" s="35"/>
      <c r="J26" s="3"/>
      <c r="K26" s="34"/>
      <c r="L26" s="3"/>
      <c r="M26" s="5"/>
      <c r="N26" s="5"/>
      <c r="O26" s="36"/>
      <c r="P26" s="11"/>
    </row>
    <row r="27" spans="2:22" ht="317.25" customHeight="1" x14ac:dyDescent="0.2">
      <c r="B27" s="9"/>
      <c r="C27" s="43" t="s">
        <v>23</v>
      </c>
      <c r="D27" s="1"/>
      <c r="E27" s="62" t="s">
        <v>17</v>
      </c>
      <c r="F27" s="3"/>
      <c r="G27" s="47">
        <v>0.91176470588235292</v>
      </c>
      <c r="H27" s="3"/>
      <c r="I27" s="65" t="s">
        <v>148</v>
      </c>
      <c r="J27" s="3"/>
      <c r="K27" s="58">
        <v>0.91</v>
      </c>
      <c r="L27" s="25"/>
      <c r="M27" s="65" t="s">
        <v>146</v>
      </c>
      <c r="N27" s="32"/>
      <c r="O27" s="66">
        <f>G27-K27</f>
        <v>1.7647058823528905E-3</v>
      </c>
      <c r="P27" s="11"/>
    </row>
    <row r="28" spans="2:22" ht="6.75" customHeight="1" x14ac:dyDescent="0.35">
      <c r="B28" s="9"/>
      <c r="C28" s="41"/>
      <c r="D28" s="4"/>
      <c r="E28" s="63"/>
      <c r="F28" s="3"/>
      <c r="G28" s="23"/>
      <c r="H28" s="3"/>
      <c r="I28" s="67"/>
      <c r="J28" s="3"/>
      <c r="K28" s="34"/>
      <c r="L28" s="3"/>
      <c r="M28" s="5"/>
      <c r="N28" s="5"/>
      <c r="O28" s="36"/>
      <c r="P28" s="11"/>
    </row>
    <row r="29" spans="2:22" ht="302.25" customHeight="1" x14ac:dyDescent="0.2">
      <c r="B29" s="9"/>
      <c r="C29" s="44" t="s">
        <v>24</v>
      </c>
      <c r="D29" s="1"/>
      <c r="E29" s="62" t="s">
        <v>17</v>
      </c>
      <c r="F29" s="3"/>
      <c r="G29" s="47">
        <v>0.83333333333333337</v>
      </c>
      <c r="H29" s="3"/>
      <c r="I29" s="65" t="s">
        <v>153</v>
      </c>
      <c r="J29" s="3"/>
      <c r="K29" s="58">
        <v>0.83333333333333337</v>
      </c>
      <c r="L29" s="25"/>
      <c r="M29" s="65" t="s">
        <v>149</v>
      </c>
      <c r="N29" s="32"/>
      <c r="O29" s="66">
        <f>G29-K29</f>
        <v>0</v>
      </c>
      <c r="P29" s="11"/>
    </row>
    <row r="30" spans="2:22" ht="6.75" customHeight="1" x14ac:dyDescent="0.35">
      <c r="B30" s="9"/>
      <c r="C30" s="41"/>
      <c r="D30" s="4"/>
      <c r="E30" s="63"/>
      <c r="F30" s="3"/>
      <c r="G30" s="23"/>
      <c r="H30" s="3"/>
      <c r="I30" s="67"/>
      <c r="J30" s="3"/>
      <c r="K30" s="34"/>
      <c r="L30" s="3"/>
      <c r="M30" s="5"/>
      <c r="N30" s="5"/>
      <c r="O30" s="36"/>
      <c r="P30" s="11"/>
    </row>
    <row r="31" spans="2:22" ht="409.5" customHeight="1" x14ac:dyDescent="0.2">
      <c r="B31" s="9"/>
      <c r="C31" s="45" t="s">
        <v>25</v>
      </c>
      <c r="D31" s="1"/>
      <c r="E31" s="62" t="s">
        <v>17</v>
      </c>
      <c r="F31" s="3"/>
      <c r="G31" s="47">
        <v>0.9285714285714286</v>
      </c>
      <c r="H31" s="3"/>
      <c r="I31" s="65" t="s">
        <v>154</v>
      </c>
      <c r="J31" s="3"/>
      <c r="K31" s="58">
        <v>0.9285714285714286</v>
      </c>
      <c r="L31" s="25"/>
      <c r="M31" s="65" t="s">
        <v>156</v>
      </c>
      <c r="N31" s="32"/>
      <c r="O31" s="66">
        <f>G31-K31</f>
        <v>0</v>
      </c>
      <c r="P31" s="11"/>
    </row>
    <row r="32" spans="2:22" ht="6.75" customHeight="1" x14ac:dyDescent="0.35">
      <c r="B32" s="9"/>
      <c r="C32" s="41"/>
      <c r="D32" s="4"/>
      <c r="E32" s="63"/>
      <c r="F32" s="3"/>
      <c r="G32" s="23"/>
      <c r="H32" s="3"/>
      <c r="I32" s="67"/>
      <c r="J32" s="3"/>
      <c r="K32" s="34"/>
      <c r="L32" s="3"/>
      <c r="M32" s="5"/>
      <c r="N32" s="5"/>
      <c r="O32" s="36"/>
      <c r="P32" s="11"/>
    </row>
    <row r="33" spans="2:16" ht="295.5" customHeight="1" x14ac:dyDescent="0.2">
      <c r="B33" s="9"/>
      <c r="C33" s="46" t="s">
        <v>26</v>
      </c>
      <c r="D33" s="1"/>
      <c r="E33" s="62" t="s">
        <v>17</v>
      </c>
      <c r="F33" s="3"/>
      <c r="G33" s="47">
        <v>0.9642857142857143</v>
      </c>
      <c r="H33" s="3"/>
      <c r="I33" s="65" t="s">
        <v>150</v>
      </c>
      <c r="J33" s="3"/>
      <c r="K33" s="58">
        <v>0.96</v>
      </c>
      <c r="L33" s="25"/>
      <c r="M33" s="65" t="s">
        <v>155</v>
      </c>
      <c r="N33" s="32"/>
      <c r="O33" s="66">
        <f>G33-K33</f>
        <v>4.2857142857143371E-3</v>
      </c>
      <c r="P33" s="11"/>
    </row>
    <row r="34" spans="2:16" ht="15.75" x14ac:dyDescent="0.2">
      <c r="B34" s="9"/>
      <c r="C34" s="13"/>
      <c r="D34" s="13"/>
      <c r="E34" s="59"/>
      <c r="F34" s="10"/>
      <c r="G34" s="10"/>
      <c r="H34" s="10"/>
      <c r="I34" s="10"/>
      <c r="J34" s="10"/>
      <c r="K34" s="10"/>
      <c r="L34" s="10"/>
      <c r="M34" s="15"/>
      <c r="N34" s="15"/>
      <c r="O34" s="15"/>
      <c r="P34" s="11"/>
    </row>
    <row r="35" spans="2:16" ht="15.75" x14ac:dyDescent="0.2">
      <c r="B35" s="9"/>
      <c r="C35" s="16"/>
      <c r="D35" s="13"/>
      <c r="E35" s="59"/>
      <c r="F35" s="10"/>
      <c r="G35" s="10"/>
      <c r="H35" s="10"/>
      <c r="I35" s="10"/>
      <c r="J35" s="10"/>
      <c r="K35" s="10"/>
      <c r="L35" s="10"/>
      <c r="M35" s="15"/>
      <c r="N35" s="15"/>
      <c r="O35" s="15"/>
      <c r="P35" s="11"/>
    </row>
    <row r="36" spans="2:16" x14ac:dyDescent="0.2">
      <c r="B36" s="9"/>
      <c r="C36" s="17"/>
      <c r="D36" s="10"/>
      <c r="E36" s="10"/>
      <c r="F36" s="10"/>
      <c r="G36" s="10"/>
      <c r="H36" s="10"/>
      <c r="I36" s="10"/>
      <c r="J36" s="10"/>
      <c r="K36" s="10"/>
      <c r="L36" s="10"/>
      <c r="M36" s="10"/>
      <c r="N36" s="10"/>
      <c r="O36" s="10"/>
      <c r="P36" s="11"/>
    </row>
    <row r="37" spans="2:16" ht="13.5" thickBot="1" x14ac:dyDescent="0.25">
      <c r="B37" s="18"/>
      <c r="C37" s="19"/>
      <c r="D37" s="19"/>
      <c r="E37" s="19"/>
      <c r="F37" s="19"/>
      <c r="G37" s="19"/>
      <c r="H37" s="19"/>
      <c r="I37" s="19"/>
      <c r="J37" s="19"/>
      <c r="K37" s="19"/>
      <c r="L37" s="19"/>
      <c r="M37" s="19"/>
      <c r="N37" s="19"/>
      <c r="O37" s="19"/>
      <c r="P37" s="20"/>
    </row>
    <row r="38" spans="2:16" ht="13.5" thickTop="1" x14ac:dyDescent="0.2"/>
  </sheetData>
  <mergeCells count="11">
    <mergeCell ref="C20:D20"/>
    <mergeCell ref="F20:M20"/>
    <mergeCell ref="C21:D21"/>
    <mergeCell ref="F21:M21"/>
    <mergeCell ref="E3:E4"/>
    <mergeCell ref="F3:M4"/>
    <mergeCell ref="F5:M5"/>
    <mergeCell ref="I7:K7"/>
    <mergeCell ref="C17:M17"/>
    <mergeCell ref="C19:D19"/>
    <mergeCell ref="F19:M19"/>
  </mergeCells>
  <conditionalFormatting sqref="G25 G27 G29 G31 G33">
    <cfRule type="cellIs" dxfId="26" priority="25" operator="between">
      <formula>0.76</formula>
      <formula>1</formula>
    </cfRule>
    <cfRule type="cellIs" dxfId="25" priority="26" operator="between">
      <formula>0.51</formula>
      <formula>0.75</formula>
    </cfRule>
    <cfRule type="cellIs" dxfId="24" priority="27" operator="between">
      <formula>0.26</formula>
      <formula>0.5</formula>
    </cfRule>
  </conditionalFormatting>
  <conditionalFormatting sqref="M7">
    <cfRule type="cellIs" priority="21" operator="between">
      <formula>0.76</formula>
      <formula>1</formula>
    </cfRule>
    <cfRule type="cellIs" dxfId="23" priority="22" operator="between">
      <formula>0.51</formula>
      <formula>0.75</formula>
    </cfRule>
    <cfRule type="cellIs" dxfId="22" priority="23" operator="between">
      <formula>0.26</formula>
      <formula>0.5</formula>
    </cfRule>
    <cfRule type="cellIs" dxfId="21" priority="24" operator="between">
      <formula>0</formula>
      <formula>0.25</formula>
    </cfRule>
  </conditionalFormatting>
  <conditionalFormatting sqref="K25">
    <cfRule type="cellIs" dxfId="20" priority="17" operator="between">
      <formula>0.76</formula>
      <formula>1</formula>
    </cfRule>
    <cfRule type="cellIs" dxfId="19" priority="18" operator="between">
      <formula>0.51</formula>
      <formula>0.75</formula>
    </cfRule>
    <cfRule type="cellIs" dxfId="18" priority="19" operator="between">
      <formula>0.26</formula>
      <formula>0.5</formula>
    </cfRule>
  </conditionalFormatting>
  <conditionalFormatting sqref="K27">
    <cfRule type="cellIs" dxfId="17" priority="13" operator="between">
      <formula>0.76</formula>
      <formula>1</formula>
    </cfRule>
    <cfRule type="cellIs" dxfId="16" priority="14" operator="between">
      <formula>0.51</formula>
      <formula>0.75</formula>
    </cfRule>
    <cfRule type="cellIs" dxfId="15" priority="15" operator="between">
      <formula>0.26</formula>
      <formula>0.5</formula>
    </cfRule>
  </conditionalFormatting>
  <conditionalFormatting sqref="K29">
    <cfRule type="cellIs" dxfId="14" priority="9" operator="between">
      <formula>0.76</formula>
      <formula>1</formula>
    </cfRule>
    <cfRule type="cellIs" dxfId="13" priority="10" operator="between">
      <formula>0.51</formula>
      <formula>0.75</formula>
    </cfRule>
    <cfRule type="cellIs" dxfId="12" priority="11" operator="between">
      <formula>0.26</formula>
      <formula>0.5</formula>
    </cfRule>
  </conditionalFormatting>
  <conditionalFormatting sqref="K31">
    <cfRule type="cellIs" dxfId="11" priority="5" operator="between">
      <formula>0.76</formula>
      <formula>1</formula>
    </cfRule>
    <cfRule type="cellIs" dxfId="10" priority="6" operator="between">
      <formula>0.51</formula>
      <formula>0.75</formula>
    </cfRule>
    <cfRule type="cellIs" dxfId="9" priority="7" operator="between">
      <formula>0.26</formula>
      <formula>0.5</formula>
    </cfRule>
  </conditionalFormatting>
  <conditionalFormatting sqref="K33">
    <cfRule type="cellIs" dxfId="8" priority="1" operator="between">
      <formula>0.76</formula>
      <formula>1</formula>
    </cfRule>
    <cfRule type="cellIs" dxfId="7" priority="2" operator="between">
      <formula>0.51</formula>
      <formula>0.75</formula>
    </cfRule>
    <cfRule type="cellIs" dxfId="6" priority="3" operator="between">
      <formula>0.26</formula>
      <formula>0.5</formula>
    </cfRule>
  </conditionalFormatting>
  <conditionalFormatting sqref="G25 G27 G29 G31 G33">
    <cfRule type="cellIs" dxfId="5" priority="28" operator="between">
      <formula>0</formula>
      <formula>#REF!</formula>
    </cfRule>
  </conditionalFormatting>
  <conditionalFormatting sqref="K25">
    <cfRule type="cellIs" dxfId="4" priority="20" operator="between">
      <formula>0</formula>
      <formula>#REF!</formula>
    </cfRule>
  </conditionalFormatting>
  <conditionalFormatting sqref="K27">
    <cfRule type="cellIs" dxfId="3" priority="16" operator="between">
      <formula>0</formula>
      <formula>#REF!</formula>
    </cfRule>
  </conditionalFormatting>
  <conditionalFormatting sqref="K29">
    <cfRule type="cellIs" dxfId="2" priority="12" operator="between">
      <formula>0</formula>
      <formula>#REF!</formula>
    </cfRule>
  </conditionalFormatting>
  <conditionalFormatting sqref="K31">
    <cfRule type="cellIs" dxfId="1" priority="8" operator="between">
      <formula>0</formula>
      <formula>#REF!</formula>
    </cfRule>
  </conditionalFormatting>
  <conditionalFormatting sqref="K33">
    <cfRule type="cellIs" dxfId="0" priority="4" operator="between">
      <formula>0</formula>
      <formula>#REF!</formula>
    </cfRule>
  </conditionalFormatting>
  <dataValidations count="4">
    <dataValidation type="list" allowBlank="1" showInputMessage="1" showErrorMessage="1" sqref="E19">
      <formula1>"Si,No,En proceso"</formula1>
    </dataValidation>
    <dataValidation type="list" allowBlank="1" showInputMessage="1" showErrorMessage="1" sqref="N20:O20 E20:E21">
      <formula1>"Si, No"</formula1>
    </dataValidation>
    <dataValidation type="list" allowBlank="1" showInputMessage="1" showErrorMessage="1" sqref="N19:O19">
      <formula1>"Si,No"</formula1>
    </dataValidation>
    <dataValidation allowBlank="1" showInputMessage="1" showErrorMessage="1" prompt="Celda formulada, información proveniente de la pestaña de deficiencias." sqref="E23"/>
  </dataValidations>
  <pageMargins left="0.7" right="0.7" top="0.75" bottom="0.75" header="0.3" footer="0.3"/>
  <pageSetup paperSize="9" scale="2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S82"/>
  <sheetViews>
    <sheetView workbookViewId="0"/>
  </sheetViews>
  <sheetFormatPr baseColWidth="10" defaultColWidth="11.42578125" defaultRowHeight="12.75" x14ac:dyDescent="0.2"/>
  <cols>
    <col min="2" max="4" width="22.28515625" customWidth="1"/>
    <col min="5" max="5" width="34.5703125" customWidth="1"/>
    <col min="6" max="6" width="36.42578125" bestFit="1" customWidth="1"/>
    <col min="8" max="8" width="12.28515625" bestFit="1" customWidth="1"/>
    <col min="9" max="9" width="12.7109375" customWidth="1"/>
    <col min="13" max="14" width="17.5703125" customWidth="1"/>
  </cols>
  <sheetData>
    <row r="1" spans="1:19" ht="81.75" customHeight="1" x14ac:dyDescent="0.2">
      <c r="A1" s="53" t="s">
        <v>7</v>
      </c>
      <c r="B1" s="53" t="s">
        <v>27</v>
      </c>
      <c r="C1" s="54" t="s">
        <v>28</v>
      </c>
      <c r="D1" s="54" t="s">
        <v>29</v>
      </c>
      <c r="E1" s="54" t="s">
        <v>30</v>
      </c>
      <c r="F1" s="53" t="s">
        <v>8</v>
      </c>
      <c r="G1" s="55" t="s">
        <v>31</v>
      </c>
      <c r="H1" s="55" t="s">
        <v>32</v>
      </c>
      <c r="I1" s="55" t="s">
        <v>33</v>
      </c>
      <c r="J1" s="55" t="s">
        <v>5</v>
      </c>
      <c r="K1" s="55" t="s">
        <v>6</v>
      </c>
      <c r="L1" s="55" t="s">
        <v>34</v>
      </c>
      <c r="M1" s="39" t="s">
        <v>35</v>
      </c>
      <c r="N1" s="39"/>
    </row>
    <row r="2" spans="1:19" ht="12.75" customHeight="1" x14ac:dyDescent="0.2">
      <c r="A2" s="50" t="s">
        <v>36</v>
      </c>
      <c r="B2" s="50" t="str">
        <f>+LEFT(A2,1)</f>
        <v>1</v>
      </c>
      <c r="C2" s="50" t="e">
        <f>+MID(VLOOKUP(A2,#REF!,2,0),4,LEN(VLOOKUP(A2,#REF!,2,0))-4)</f>
        <v>#REF!</v>
      </c>
      <c r="D2" s="50" t="s">
        <v>37</v>
      </c>
      <c r="E2" s="50" t="e">
        <f>+VLOOKUP(A2,#REF!,3,0)</f>
        <v>#REF!</v>
      </c>
      <c r="F2" s="50" t="e">
        <f>+VLOOKUP(A2,#REF!,10,0)</f>
        <v>#REF!</v>
      </c>
      <c r="G2" s="50" t="e">
        <f>+VLOOKUP(A2,#REF!,13)</f>
        <v>#REF!</v>
      </c>
      <c r="H2" s="52" t="e">
        <f>+_xlfn.RANK.EQ(G2,$G$2:$G$82,1)</f>
        <v>#REF!</v>
      </c>
      <c r="I2" s="50" t="e">
        <f t="shared" ref="I2:I33" si="0">+IF(F2=$F$2,$P$4,IF(F2=$F$3,$P$2,$P$3))</f>
        <v>#REF!</v>
      </c>
      <c r="J2" s="50" t="s">
        <v>38</v>
      </c>
      <c r="K2" s="50" t="e">
        <f>+IF(ISBLANK(VLOOKUP(A2,#REF!,5,0)),"",VLOOKUP(A2,#REF!,5,0))</f>
        <v>#REF!</v>
      </c>
      <c r="L2" s="50" t="e">
        <f>+IF(ISBLANK(VLOOKUP(A2,#REF!,9,0)),"",VLOOKUP(A2,#REF!,9,0))</f>
        <v>#REF!</v>
      </c>
      <c r="M2" s="50" t="e">
        <f>+IF(OR(AND(K2=1,L2=1),AND(ISBLANK(K2),ISBLANK(L2)),K2="",L2=""),0,IF(OR(AND(K2=1,L2=2),AND(K2=1,L2=3)),0.25,IF(OR(AND(K2=2,L2=2),AND(K2=3,L2=1),AND(K2=3,L2=2),AND(K2=2,L2=1)),0.5,IF(AND(K2=2,L2=3),0.75,1))))</f>
        <v>#REF!</v>
      </c>
      <c r="N2" s="50" t="e">
        <f>+AVERAGEIF($D$2:$D$82,D2,$M$2:$M$82)</f>
        <v>#REF!</v>
      </c>
      <c r="O2" s="48" t="s">
        <v>0</v>
      </c>
      <c r="P2" s="49" t="s">
        <v>39</v>
      </c>
      <c r="Q2" s="49"/>
      <c r="R2" s="50"/>
      <c r="S2" s="50"/>
    </row>
    <row r="3" spans="1:19" ht="12.75" customHeight="1" x14ac:dyDescent="0.2">
      <c r="A3" s="50" t="s">
        <v>40</v>
      </c>
      <c r="B3" s="50" t="str">
        <f t="shared" ref="B3:B42" si="1">+LEFT(A3,1)</f>
        <v>1</v>
      </c>
      <c r="C3" s="50" t="e">
        <f>+MID(VLOOKUP(A3,#REF!,2,0),4,LEN(VLOOKUP(A3,#REF!,2,0))-4)</f>
        <v>#REF!</v>
      </c>
      <c r="D3" s="50" t="s">
        <v>37</v>
      </c>
      <c r="E3" s="50" t="e">
        <f>+VLOOKUP(A3,#REF!,3,0)</f>
        <v>#REF!</v>
      </c>
      <c r="F3" s="50" t="e">
        <f>+VLOOKUP(A3,#REF!,10,0)</f>
        <v>#REF!</v>
      </c>
      <c r="G3" s="50" t="e">
        <f>+VLOOKUP(A3,#REF!,13,0)</f>
        <v>#REF!</v>
      </c>
      <c r="H3" s="52" t="e">
        <f t="shared" ref="H3:H70" si="2">+_xlfn.RANK.EQ(G3,$G$2:$G$82,1)</f>
        <v>#REF!</v>
      </c>
      <c r="I3" s="50" t="e">
        <f t="shared" si="0"/>
        <v>#REF!</v>
      </c>
      <c r="J3" s="50" t="s">
        <v>38</v>
      </c>
      <c r="K3" s="50" t="e">
        <f>+IF(ISBLANK(VLOOKUP(A3,#REF!,5,0)),"",VLOOKUP(A3,#REF!,5,0))</f>
        <v>#REF!</v>
      </c>
      <c r="L3" s="50" t="e">
        <f>+IF(ISBLANK(VLOOKUP(A3,#REF!,9,0)),"",VLOOKUP(A3,#REF!,9,0))</f>
        <v>#REF!</v>
      </c>
      <c r="M3" s="50" t="e">
        <f>+IF(OR(AND(K3=1,L3=1),AND(ISBLANK(K3),ISBLANK(L3)),K3="",L3=""),0,IF(OR(AND(K3=1,L3=2),AND(K3=1,L3=3)),0.25,IF(OR(AND(K3=2,L3=2),AND(K3=3,L3=1),AND(K3=3,L3=2),AND(K3=2,L3=1)),0.5,IF(AND(K3=2,L3=3),0.75,1))))</f>
        <v>#REF!</v>
      </c>
      <c r="N3" s="50" t="e">
        <f t="shared" ref="N3:N70" si="3">+AVERAGEIF($D$2:$D$82,D3,$M$2:$M$82)</f>
        <v>#REF!</v>
      </c>
      <c r="O3" s="51" t="s">
        <v>1</v>
      </c>
      <c r="P3" s="49" t="s">
        <v>41</v>
      </c>
      <c r="Q3" s="49"/>
      <c r="R3" s="50" t="s">
        <v>42</v>
      </c>
      <c r="S3" s="50"/>
    </row>
    <row r="4" spans="1:19" ht="16.5" customHeight="1" x14ac:dyDescent="0.2">
      <c r="A4" s="50" t="s">
        <v>43</v>
      </c>
      <c r="B4" s="50" t="str">
        <f t="shared" si="1"/>
        <v>1</v>
      </c>
      <c r="C4" s="50" t="e">
        <f>+MID(VLOOKUP(A4,#REF!,2,0),4,LEN(VLOOKUP(A4,#REF!,2,0))-4)</f>
        <v>#REF!</v>
      </c>
      <c r="D4" s="50" t="s">
        <v>37</v>
      </c>
      <c r="E4" s="50" t="e">
        <f>+VLOOKUP(A4,#REF!,3,0)</f>
        <v>#REF!</v>
      </c>
      <c r="F4" s="50" t="e">
        <f>+VLOOKUP(A4,#REF!,10,0)</f>
        <v>#REF!</v>
      </c>
      <c r="G4" s="50" t="e">
        <f>+VLOOKUP(A4,#REF!,13,0)</f>
        <v>#REF!</v>
      </c>
      <c r="H4" s="52" t="e">
        <f t="shared" si="2"/>
        <v>#REF!</v>
      </c>
      <c r="I4" s="50" t="e">
        <f t="shared" si="0"/>
        <v>#REF!</v>
      </c>
      <c r="J4" s="50" t="s">
        <v>38</v>
      </c>
      <c r="K4" s="50" t="e">
        <f>+IF(ISBLANK(VLOOKUP(A4,#REF!,5,0)),"",VLOOKUP(A4,#REF!,5,0))</f>
        <v>#REF!</v>
      </c>
      <c r="L4" s="50" t="e">
        <f>+IF(ISBLANK(VLOOKUP(A4,#REF!,9,0)),"",VLOOKUP(A4,#REF!,9,0))</f>
        <v>#REF!</v>
      </c>
      <c r="M4" s="50" t="e">
        <f t="shared" ref="M4:M67" si="4">+IF(OR(AND(K4=1,L4=1),AND(ISBLANK(K4),ISBLANK(L4)),K4="",L4=""),0,IF(OR(AND(K4=1,L4=2),AND(K4=1,L4=3)),0.25,IF(OR(AND(K4=2,L4=2),AND(K4=3,L4=1),AND(K4=3,L4=2),AND(K4=2,L4=1)),0.5,IF(AND(K4=2,L4=3),0.75,1))))</f>
        <v>#REF!</v>
      </c>
      <c r="N4" s="50" t="e">
        <f t="shared" si="3"/>
        <v>#REF!</v>
      </c>
      <c r="O4" s="51" t="s">
        <v>2</v>
      </c>
      <c r="P4" s="49" t="s">
        <v>44</v>
      </c>
      <c r="Q4" s="49"/>
      <c r="R4" s="50"/>
      <c r="S4" s="50"/>
    </row>
    <row r="5" spans="1:19" x14ac:dyDescent="0.2">
      <c r="A5" s="50" t="s">
        <v>45</v>
      </c>
      <c r="B5" s="50" t="str">
        <f t="shared" si="1"/>
        <v>1</v>
      </c>
      <c r="C5" s="50" t="e">
        <f>+MID(VLOOKUP(A5,#REF!,2,0),4,LEN(VLOOKUP(A5,#REF!,2,0))-4)</f>
        <v>#REF!</v>
      </c>
      <c r="D5" s="50" t="s">
        <v>37</v>
      </c>
      <c r="E5" s="50" t="e">
        <f>+VLOOKUP(A5,#REF!,3,0)</f>
        <v>#REF!</v>
      </c>
      <c r="F5" s="50" t="e">
        <f>+VLOOKUP(A5,#REF!,10,0)</f>
        <v>#REF!</v>
      </c>
      <c r="G5" s="50" t="e">
        <f>+VLOOKUP(A5,#REF!,13,0)</f>
        <v>#REF!</v>
      </c>
      <c r="H5" s="52" t="e">
        <f t="shared" si="2"/>
        <v>#REF!</v>
      </c>
      <c r="I5" s="50" t="e">
        <f t="shared" si="0"/>
        <v>#REF!</v>
      </c>
      <c r="J5" s="50" t="s">
        <v>38</v>
      </c>
      <c r="K5" s="50" t="e">
        <f>+IF(ISBLANK(VLOOKUP(A5,#REF!,5,0)),"",VLOOKUP(A5,#REF!,5,0))</f>
        <v>#REF!</v>
      </c>
      <c r="L5" s="50" t="e">
        <f>+IF(ISBLANK(VLOOKUP(A5,#REF!,9,0)),"",VLOOKUP(A5,#REF!,9,0))</f>
        <v>#REF!</v>
      </c>
      <c r="M5" s="50" t="e">
        <f t="shared" si="4"/>
        <v>#REF!</v>
      </c>
      <c r="N5" s="50" t="e">
        <f t="shared" si="3"/>
        <v>#REF!</v>
      </c>
      <c r="O5" s="50"/>
      <c r="P5" s="50"/>
    </row>
    <row r="6" spans="1:19" x14ac:dyDescent="0.2">
      <c r="A6" s="50" t="s">
        <v>46</v>
      </c>
      <c r="B6" s="50" t="str">
        <f t="shared" si="1"/>
        <v>1</v>
      </c>
      <c r="C6" s="50" t="e">
        <f>+MID(VLOOKUP(A6,#REF!,2,0),4,LEN(VLOOKUP(A6,#REF!,2,0))-4)</f>
        <v>#REF!</v>
      </c>
      <c r="D6" s="50" t="s">
        <v>37</v>
      </c>
      <c r="E6" s="50" t="e">
        <f>+VLOOKUP(A6,#REF!,3,0)</f>
        <v>#REF!</v>
      </c>
      <c r="F6" s="50" t="e">
        <f>+VLOOKUP(A6,#REF!,10,0)</f>
        <v>#REF!</v>
      </c>
      <c r="G6" s="50" t="e">
        <f>+VLOOKUP(A6,#REF!,13,0)</f>
        <v>#REF!</v>
      </c>
      <c r="H6" s="52" t="e">
        <f t="shared" si="2"/>
        <v>#REF!</v>
      </c>
      <c r="I6" s="50" t="e">
        <f t="shared" si="0"/>
        <v>#REF!</v>
      </c>
      <c r="J6" s="50" t="s">
        <v>38</v>
      </c>
      <c r="K6" s="50" t="e">
        <f>+IF(ISBLANK(VLOOKUP(A6,#REF!,5,0)),"",VLOOKUP(A6,#REF!,5,0))</f>
        <v>#REF!</v>
      </c>
      <c r="L6" s="50" t="e">
        <f>+IF(ISBLANK(VLOOKUP(A6,#REF!,9,0)),"",VLOOKUP(A6,#REF!,9,0))</f>
        <v>#REF!</v>
      </c>
      <c r="M6" s="50" t="e">
        <f t="shared" si="4"/>
        <v>#REF!</v>
      </c>
      <c r="N6" s="50" t="e">
        <f t="shared" si="3"/>
        <v>#REF!</v>
      </c>
      <c r="O6" s="50"/>
      <c r="P6" s="50"/>
    </row>
    <row r="7" spans="1:19" x14ac:dyDescent="0.2">
      <c r="A7" s="50" t="s">
        <v>47</v>
      </c>
      <c r="B7" s="50" t="str">
        <f t="shared" si="1"/>
        <v>2</v>
      </c>
      <c r="C7" s="50" t="e">
        <f>+MID(VLOOKUP(A7,#REF!,2,0),4,LEN(VLOOKUP(A7,#REF!,2,0))-4)</f>
        <v>#REF!</v>
      </c>
      <c r="D7" s="50" t="s">
        <v>37</v>
      </c>
      <c r="E7" s="50" t="e">
        <f>+VLOOKUP(A7,#REF!,3,0)</f>
        <v>#REF!</v>
      </c>
      <c r="F7" s="50" t="e">
        <f>+VLOOKUP(A7,#REF!,10,0)</f>
        <v>#REF!</v>
      </c>
      <c r="G7" s="50" t="e">
        <f>+VLOOKUP(A7,#REF!,13,0)</f>
        <v>#REF!</v>
      </c>
      <c r="H7" s="52" t="e">
        <f t="shared" si="2"/>
        <v>#REF!</v>
      </c>
      <c r="I7" s="50" t="e">
        <f t="shared" si="0"/>
        <v>#REF!</v>
      </c>
      <c r="J7" s="50" t="s">
        <v>48</v>
      </c>
      <c r="K7" s="50" t="e">
        <f>+IF(ISBLANK(VLOOKUP(A7,#REF!,5,0)),"",VLOOKUP(A7,#REF!,5,0))</f>
        <v>#REF!</v>
      </c>
      <c r="L7" s="50" t="e">
        <f>+IF(ISBLANK(VLOOKUP(A7,#REF!,9,0)),"",VLOOKUP(A7,#REF!,9,0))</f>
        <v>#REF!</v>
      </c>
      <c r="M7" s="50" t="e">
        <f t="shared" si="4"/>
        <v>#REF!</v>
      </c>
      <c r="N7" s="50" t="e">
        <f t="shared" si="3"/>
        <v>#REF!</v>
      </c>
      <c r="O7" s="50"/>
      <c r="P7" s="50"/>
    </row>
    <row r="8" spans="1:19" x14ac:dyDescent="0.2">
      <c r="A8" s="50" t="s">
        <v>49</v>
      </c>
      <c r="B8" s="50" t="str">
        <f t="shared" si="1"/>
        <v>2</v>
      </c>
      <c r="C8" s="50" t="e">
        <f>+MID(VLOOKUP(A8,#REF!,2,0),4,LEN(VLOOKUP(A8,#REF!,2,0))-4)</f>
        <v>#REF!</v>
      </c>
      <c r="D8" s="50" t="s">
        <v>37</v>
      </c>
      <c r="E8" s="50" t="e">
        <f>+VLOOKUP(A8,#REF!,3,0)</f>
        <v>#REF!</v>
      </c>
      <c r="F8" s="50" t="e">
        <f>+VLOOKUP(A8,#REF!,10,0)</f>
        <v>#REF!</v>
      </c>
      <c r="G8" s="50" t="e">
        <f>+VLOOKUP(A8,#REF!,13,0)</f>
        <v>#REF!</v>
      </c>
      <c r="H8" s="52" t="e">
        <f t="shared" si="2"/>
        <v>#REF!</v>
      </c>
      <c r="I8" s="50" t="e">
        <f t="shared" si="0"/>
        <v>#REF!</v>
      </c>
      <c r="J8" s="50" t="s">
        <v>48</v>
      </c>
      <c r="K8" s="50" t="e">
        <f>+IF(ISBLANK(VLOOKUP(A8,#REF!,5,0)),"",VLOOKUP(A8,#REF!,5,0))</f>
        <v>#REF!</v>
      </c>
      <c r="L8" s="50" t="e">
        <f>+IF(ISBLANK(VLOOKUP(A8,#REF!,9,0)),"",VLOOKUP(A8,#REF!,9,0))</f>
        <v>#REF!</v>
      </c>
      <c r="M8" s="50" t="e">
        <f t="shared" si="4"/>
        <v>#REF!</v>
      </c>
      <c r="N8" s="50" t="e">
        <f t="shared" si="3"/>
        <v>#REF!</v>
      </c>
      <c r="O8" s="50"/>
      <c r="P8" s="50"/>
    </row>
    <row r="9" spans="1:19" x14ac:dyDescent="0.2">
      <c r="A9" s="50" t="s">
        <v>50</v>
      </c>
      <c r="B9" s="50" t="str">
        <f t="shared" si="1"/>
        <v>2</v>
      </c>
      <c r="C9" s="50" t="e">
        <f>+MID(VLOOKUP(A9,#REF!,2,0),4,LEN(VLOOKUP(A9,#REF!,2,0))-4)</f>
        <v>#REF!</v>
      </c>
      <c r="D9" s="50" t="s">
        <v>37</v>
      </c>
      <c r="E9" s="50" t="e">
        <f>+VLOOKUP(A9,#REF!,3,0)</f>
        <v>#REF!</v>
      </c>
      <c r="F9" s="50" t="e">
        <f>+VLOOKUP(A9,#REF!,10,0)</f>
        <v>#REF!</v>
      </c>
      <c r="G9" s="50" t="e">
        <f>+VLOOKUP(A9,#REF!,13,0)</f>
        <v>#REF!</v>
      </c>
      <c r="H9" s="52" t="e">
        <f t="shared" si="2"/>
        <v>#REF!</v>
      </c>
      <c r="I9" s="50" t="e">
        <f t="shared" si="0"/>
        <v>#REF!</v>
      </c>
      <c r="J9" s="50" t="s">
        <v>48</v>
      </c>
      <c r="K9" s="50" t="e">
        <f>+IF(ISBLANK(VLOOKUP(A9,#REF!,5,0)),"",VLOOKUP(A9,#REF!,5,0))</f>
        <v>#REF!</v>
      </c>
      <c r="L9" s="50" t="e">
        <f>+IF(ISBLANK(VLOOKUP(A9,#REF!,9,0)),"",VLOOKUP(A9,#REF!,9,0))</f>
        <v>#REF!</v>
      </c>
      <c r="M9" s="50" t="e">
        <f t="shared" si="4"/>
        <v>#REF!</v>
      </c>
      <c r="N9" s="50" t="e">
        <f t="shared" si="3"/>
        <v>#REF!</v>
      </c>
      <c r="O9" s="50"/>
      <c r="P9" s="50"/>
    </row>
    <row r="10" spans="1:19" x14ac:dyDescent="0.2">
      <c r="A10" s="50" t="s">
        <v>51</v>
      </c>
      <c r="B10" s="50" t="str">
        <f t="shared" si="1"/>
        <v>3</v>
      </c>
      <c r="C10" s="50" t="e">
        <f>+MID(VLOOKUP(A10,#REF!,2,0),4,LEN(VLOOKUP(A10,#REF!,2,0))-4)</f>
        <v>#REF!</v>
      </c>
      <c r="D10" s="50" t="s">
        <v>37</v>
      </c>
      <c r="E10" s="50" t="e">
        <f>+VLOOKUP(A10,#REF!,3,0)</f>
        <v>#REF!</v>
      </c>
      <c r="F10" s="50" t="e">
        <f>+VLOOKUP(A10,#REF!,10,0)</f>
        <v>#REF!</v>
      </c>
      <c r="G10" s="50" t="e">
        <f>+VLOOKUP(A10,#REF!,13,0)</f>
        <v>#REF!</v>
      </c>
      <c r="H10" s="52" t="e">
        <f t="shared" si="2"/>
        <v>#REF!</v>
      </c>
      <c r="I10" s="50" t="e">
        <f t="shared" si="0"/>
        <v>#REF!</v>
      </c>
      <c r="J10" s="50" t="s">
        <v>52</v>
      </c>
      <c r="K10" s="50" t="e">
        <f>+IF(ISBLANK(VLOOKUP(A10,#REF!,5,0)),"",VLOOKUP(A10,#REF!,5,0))</f>
        <v>#REF!</v>
      </c>
      <c r="L10" s="50" t="e">
        <f>+IF(ISBLANK(VLOOKUP(A10,#REF!,9,0)),"",VLOOKUP(A10,#REF!,9,0))</f>
        <v>#REF!</v>
      </c>
      <c r="M10" s="50" t="e">
        <f t="shared" si="4"/>
        <v>#REF!</v>
      </c>
      <c r="N10" s="50" t="e">
        <f t="shared" si="3"/>
        <v>#REF!</v>
      </c>
      <c r="O10" s="50"/>
      <c r="P10" s="50"/>
    </row>
    <row r="11" spans="1:19" x14ac:dyDescent="0.2">
      <c r="A11" s="50" t="s">
        <v>53</v>
      </c>
      <c r="B11" s="50" t="str">
        <f t="shared" si="1"/>
        <v>3</v>
      </c>
      <c r="C11" s="50" t="e">
        <f>+MID(VLOOKUP(A11,#REF!,2,0),4,LEN(VLOOKUP(A11,#REF!,2,0))-4)</f>
        <v>#REF!</v>
      </c>
      <c r="D11" s="50" t="s">
        <v>37</v>
      </c>
      <c r="E11" s="50" t="e">
        <f>+VLOOKUP(A11,#REF!,3,0)</f>
        <v>#REF!</v>
      </c>
      <c r="F11" s="50" t="e">
        <f>+VLOOKUP(A11,#REF!,10,0)</f>
        <v>#REF!</v>
      </c>
      <c r="G11" s="50" t="e">
        <f>+VLOOKUP(A11,#REF!,13,0)</f>
        <v>#REF!</v>
      </c>
      <c r="H11" s="52" t="e">
        <f t="shared" si="2"/>
        <v>#REF!</v>
      </c>
      <c r="I11" s="50" t="e">
        <f t="shared" si="0"/>
        <v>#REF!</v>
      </c>
      <c r="J11" s="50" t="s">
        <v>52</v>
      </c>
      <c r="K11" s="50" t="e">
        <f>+IF(ISBLANK(VLOOKUP(A11,#REF!,5,0)),"",VLOOKUP(A11,#REF!,5,0))</f>
        <v>#REF!</v>
      </c>
      <c r="L11" s="50" t="e">
        <f>+IF(ISBLANK(VLOOKUP(A11,#REF!,9,0)),"",VLOOKUP(A11,#REF!,9,0))</f>
        <v>#REF!</v>
      </c>
      <c r="M11" s="50" t="e">
        <f t="shared" si="4"/>
        <v>#REF!</v>
      </c>
      <c r="N11" s="50" t="e">
        <f t="shared" si="3"/>
        <v>#REF!</v>
      </c>
      <c r="O11" s="50"/>
      <c r="P11" s="50"/>
    </row>
    <row r="12" spans="1:19" x14ac:dyDescent="0.2">
      <c r="A12" s="50" t="s">
        <v>54</v>
      </c>
      <c r="B12" s="50" t="str">
        <f t="shared" si="1"/>
        <v>3</v>
      </c>
      <c r="C12" s="50" t="e">
        <f>+MID(VLOOKUP(A12,#REF!,2,0),4,LEN(VLOOKUP(A12,#REF!,2,0))-4)</f>
        <v>#REF!</v>
      </c>
      <c r="D12" s="50" t="s">
        <v>37</v>
      </c>
      <c r="E12" s="50" t="e">
        <f>+VLOOKUP(A12,#REF!,3,0)</f>
        <v>#REF!</v>
      </c>
      <c r="F12" s="50" t="e">
        <f>+VLOOKUP(A12,#REF!,10,0)</f>
        <v>#REF!</v>
      </c>
      <c r="G12" s="50" t="e">
        <f>+VLOOKUP(A12,#REF!,13,0)</f>
        <v>#REF!</v>
      </c>
      <c r="H12" s="52" t="e">
        <f t="shared" si="2"/>
        <v>#REF!</v>
      </c>
      <c r="I12" s="50" t="e">
        <f t="shared" si="0"/>
        <v>#REF!</v>
      </c>
      <c r="J12" s="50" t="s">
        <v>52</v>
      </c>
      <c r="K12" s="50" t="e">
        <f>+IF(ISBLANK(VLOOKUP(A12,#REF!,5,0)),"",VLOOKUP(A12,#REF!,5,0))</f>
        <v>#REF!</v>
      </c>
      <c r="L12" s="50" t="e">
        <f>+IF(ISBLANK(VLOOKUP(A12,#REF!,9,0)),"",VLOOKUP(A12,#REF!,9,0))</f>
        <v>#REF!</v>
      </c>
      <c r="M12" s="50" t="e">
        <f t="shared" si="4"/>
        <v>#REF!</v>
      </c>
      <c r="N12" s="50" t="e">
        <f t="shared" si="3"/>
        <v>#REF!</v>
      </c>
      <c r="O12" s="50"/>
      <c r="P12" s="50"/>
    </row>
    <row r="13" spans="1:19" x14ac:dyDescent="0.2">
      <c r="A13" s="50" t="s">
        <v>55</v>
      </c>
      <c r="B13" s="50" t="str">
        <f t="shared" si="1"/>
        <v>4</v>
      </c>
      <c r="C13" s="50" t="e">
        <f>+MID(VLOOKUP(A13,#REF!,2,0),4,LEN(VLOOKUP(A13,#REF!,2,0))-4)</f>
        <v>#REF!</v>
      </c>
      <c r="D13" s="50" t="s">
        <v>37</v>
      </c>
      <c r="E13" s="50" t="e">
        <f>+VLOOKUP(A13,#REF!,3,0)</f>
        <v>#REF!</v>
      </c>
      <c r="F13" s="50" t="e">
        <f>+VLOOKUP(A13,#REF!,10,0)</f>
        <v>#REF!</v>
      </c>
      <c r="G13" s="50" t="e">
        <f>+VLOOKUP(A13,#REF!,13,0)</f>
        <v>#REF!</v>
      </c>
      <c r="H13" s="52" t="e">
        <f t="shared" si="2"/>
        <v>#REF!</v>
      </c>
      <c r="I13" s="50" t="e">
        <f t="shared" si="0"/>
        <v>#REF!</v>
      </c>
      <c r="J13" s="50" t="s">
        <v>56</v>
      </c>
      <c r="K13" s="50" t="e">
        <f>+IF(ISBLANK(VLOOKUP(A13,#REF!,5,0)),"",VLOOKUP(A13,#REF!,5,0))</f>
        <v>#REF!</v>
      </c>
      <c r="L13" s="50" t="e">
        <f>+IF(ISBLANK(VLOOKUP(A13,#REF!,9,0)),"",VLOOKUP(A13,#REF!,9,0))</f>
        <v>#REF!</v>
      </c>
      <c r="M13" s="50" t="e">
        <f t="shared" si="4"/>
        <v>#REF!</v>
      </c>
      <c r="N13" s="50" t="e">
        <f t="shared" si="3"/>
        <v>#REF!</v>
      </c>
      <c r="O13" s="50"/>
      <c r="P13" s="50"/>
    </row>
    <row r="14" spans="1:19" x14ac:dyDescent="0.2">
      <c r="A14" s="50" t="s">
        <v>57</v>
      </c>
      <c r="B14" s="50" t="str">
        <f t="shared" si="1"/>
        <v>4</v>
      </c>
      <c r="C14" s="50" t="e">
        <f>+MID(VLOOKUP(A14,#REF!,2,0),4,LEN(VLOOKUP(A14,#REF!,2,0))-4)</f>
        <v>#REF!</v>
      </c>
      <c r="D14" s="50" t="s">
        <v>37</v>
      </c>
      <c r="E14" s="50" t="e">
        <f>+VLOOKUP(A14,#REF!,3,0)</f>
        <v>#REF!</v>
      </c>
      <c r="F14" s="50" t="e">
        <f>+VLOOKUP(A14,#REF!,10,0)</f>
        <v>#REF!</v>
      </c>
      <c r="G14" s="50" t="e">
        <f>+VLOOKUP(A14,#REF!,13,0)</f>
        <v>#REF!</v>
      </c>
      <c r="H14" s="52" t="e">
        <f t="shared" si="2"/>
        <v>#REF!</v>
      </c>
      <c r="I14" s="50" t="e">
        <f t="shared" si="0"/>
        <v>#REF!</v>
      </c>
      <c r="J14" s="50" t="s">
        <v>56</v>
      </c>
      <c r="K14" s="50" t="e">
        <f>+IF(ISBLANK(VLOOKUP(A14,#REF!,5,0)),"",VLOOKUP(A14,#REF!,5,0))</f>
        <v>#REF!</v>
      </c>
      <c r="L14" s="50" t="e">
        <f>+IF(ISBLANK(VLOOKUP(A14,#REF!,9,0)),"",VLOOKUP(A14,#REF!,9,0))</f>
        <v>#REF!</v>
      </c>
      <c r="M14" s="50" t="e">
        <f t="shared" si="4"/>
        <v>#REF!</v>
      </c>
      <c r="N14" s="50" t="e">
        <f t="shared" si="3"/>
        <v>#REF!</v>
      </c>
      <c r="O14" s="50"/>
      <c r="P14" s="50"/>
    </row>
    <row r="15" spans="1:19" x14ac:dyDescent="0.2">
      <c r="A15" s="50" t="s">
        <v>58</v>
      </c>
      <c r="B15" s="50" t="str">
        <f t="shared" si="1"/>
        <v>4</v>
      </c>
      <c r="C15" s="50" t="e">
        <f>+MID(VLOOKUP(A15,#REF!,2,0),4,LEN(VLOOKUP(A15,#REF!,2,0))-4)</f>
        <v>#REF!</v>
      </c>
      <c r="D15" s="50" t="s">
        <v>37</v>
      </c>
      <c r="E15" s="50" t="e">
        <f>+VLOOKUP(A15,#REF!,3,0)</f>
        <v>#REF!</v>
      </c>
      <c r="F15" s="50" t="e">
        <f>+VLOOKUP(A15,#REF!,10,0)</f>
        <v>#REF!</v>
      </c>
      <c r="G15" s="50" t="e">
        <f>+VLOOKUP(A15,#REF!,13,0)</f>
        <v>#REF!</v>
      </c>
      <c r="H15" s="52" t="e">
        <f t="shared" si="2"/>
        <v>#REF!</v>
      </c>
      <c r="I15" s="50" t="e">
        <f t="shared" si="0"/>
        <v>#REF!</v>
      </c>
      <c r="J15" s="50" t="s">
        <v>56</v>
      </c>
      <c r="K15" s="50" t="e">
        <f>+IF(ISBLANK(VLOOKUP(A15,#REF!,5,0)),"",VLOOKUP(A15,#REF!,5,0))</f>
        <v>#REF!</v>
      </c>
      <c r="L15" s="50" t="e">
        <f>+IF(ISBLANK(VLOOKUP(A15,#REF!,9,0)),"",VLOOKUP(A15,#REF!,9,0))</f>
        <v>#REF!</v>
      </c>
      <c r="M15" s="50" t="e">
        <f t="shared" si="4"/>
        <v>#REF!</v>
      </c>
      <c r="N15" s="50" t="e">
        <f t="shared" si="3"/>
        <v>#REF!</v>
      </c>
      <c r="O15" s="50"/>
      <c r="P15" s="50"/>
    </row>
    <row r="16" spans="1:19" x14ac:dyDescent="0.2">
      <c r="A16" s="50" t="s">
        <v>59</v>
      </c>
      <c r="B16" s="50" t="str">
        <f t="shared" si="1"/>
        <v>4</v>
      </c>
      <c r="C16" s="50" t="e">
        <f>+MID(VLOOKUP(A16,#REF!,2,0),4,LEN(VLOOKUP(A16,#REF!,2,0))-4)</f>
        <v>#REF!</v>
      </c>
      <c r="D16" s="50" t="s">
        <v>37</v>
      </c>
      <c r="E16" s="50" t="e">
        <f>+VLOOKUP(A16,#REF!,3,0)</f>
        <v>#REF!</v>
      </c>
      <c r="F16" s="50" t="e">
        <f>+VLOOKUP(A16,#REF!,10,0)</f>
        <v>#REF!</v>
      </c>
      <c r="G16" s="50" t="e">
        <f>+VLOOKUP(A16,#REF!,13,0)</f>
        <v>#REF!</v>
      </c>
      <c r="H16" s="52" t="e">
        <f t="shared" si="2"/>
        <v>#REF!</v>
      </c>
      <c r="I16" s="50" t="e">
        <f t="shared" si="0"/>
        <v>#REF!</v>
      </c>
      <c r="J16" s="50" t="s">
        <v>56</v>
      </c>
      <c r="K16" s="50" t="e">
        <f>+IF(ISBLANK(VLOOKUP(A16,#REF!,5,0)),"",VLOOKUP(A16,#REF!,5,0))</f>
        <v>#REF!</v>
      </c>
      <c r="L16" s="50" t="e">
        <f>+IF(ISBLANK(VLOOKUP(A16,#REF!,9,0)),"",VLOOKUP(A16,#REF!,9,0))</f>
        <v>#REF!</v>
      </c>
      <c r="M16" s="50" t="e">
        <f t="shared" si="4"/>
        <v>#REF!</v>
      </c>
      <c r="N16" s="50" t="e">
        <f t="shared" si="3"/>
        <v>#REF!</v>
      </c>
      <c r="O16" s="50"/>
      <c r="P16" s="50"/>
    </row>
    <row r="17" spans="1:16" x14ac:dyDescent="0.2">
      <c r="A17" s="50" t="s">
        <v>60</v>
      </c>
      <c r="B17" s="50" t="str">
        <f t="shared" si="1"/>
        <v>4</v>
      </c>
      <c r="C17" s="50" t="e">
        <f>+MID(VLOOKUP(A17,#REF!,2,0),4,LEN(VLOOKUP(A17,#REF!,2,0))-4)</f>
        <v>#REF!</v>
      </c>
      <c r="D17" s="50" t="s">
        <v>37</v>
      </c>
      <c r="E17" s="50" t="e">
        <f>+VLOOKUP(A17,#REF!,3,0)</f>
        <v>#REF!</v>
      </c>
      <c r="F17" s="50" t="e">
        <f>+VLOOKUP(A17,#REF!,10,0)</f>
        <v>#REF!</v>
      </c>
      <c r="G17" s="50" t="e">
        <f>+VLOOKUP(A17,#REF!,13,0)</f>
        <v>#REF!</v>
      </c>
      <c r="H17" s="52" t="e">
        <f t="shared" si="2"/>
        <v>#REF!</v>
      </c>
      <c r="I17" s="50" t="e">
        <f t="shared" si="0"/>
        <v>#REF!</v>
      </c>
      <c r="J17" s="50" t="s">
        <v>56</v>
      </c>
      <c r="K17" s="50" t="e">
        <f>+IF(ISBLANK(VLOOKUP(A17,#REF!,5,0)),"",VLOOKUP(A17,#REF!,5,0))</f>
        <v>#REF!</v>
      </c>
      <c r="L17" s="50" t="e">
        <f>+IF(ISBLANK(VLOOKUP(A17,#REF!,9,0)),"",VLOOKUP(A17,#REF!,9,0))</f>
        <v>#REF!</v>
      </c>
      <c r="M17" s="50" t="e">
        <f t="shared" si="4"/>
        <v>#REF!</v>
      </c>
      <c r="N17" s="50" t="e">
        <f t="shared" si="3"/>
        <v>#REF!</v>
      </c>
      <c r="O17" s="50"/>
      <c r="P17" s="50"/>
    </row>
    <row r="18" spans="1:16" x14ac:dyDescent="0.2">
      <c r="A18" s="50" t="s">
        <v>61</v>
      </c>
      <c r="B18" s="50" t="str">
        <f t="shared" si="1"/>
        <v>4</v>
      </c>
      <c r="C18" s="50" t="e">
        <f>+MID(VLOOKUP(A18,#REF!,2,0),4,LEN(VLOOKUP(A18,#REF!,2,0))-4)</f>
        <v>#REF!</v>
      </c>
      <c r="D18" s="50" t="s">
        <v>37</v>
      </c>
      <c r="E18" s="50" t="e">
        <f>+VLOOKUP(A18,#REF!,3,0)</f>
        <v>#REF!</v>
      </c>
      <c r="F18" s="50" t="e">
        <f>+VLOOKUP(A18,#REF!,10,0)</f>
        <v>#REF!</v>
      </c>
      <c r="G18" s="50" t="e">
        <f>+VLOOKUP(A18,#REF!,13,0)</f>
        <v>#REF!</v>
      </c>
      <c r="H18" s="52" t="e">
        <f t="shared" si="2"/>
        <v>#REF!</v>
      </c>
      <c r="I18" s="50" t="e">
        <f t="shared" si="0"/>
        <v>#REF!</v>
      </c>
      <c r="J18" s="50" t="s">
        <v>56</v>
      </c>
      <c r="K18" s="50" t="e">
        <f>+IF(ISBLANK(VLOOKUP(A18,#REF!,5,0)),"",VLOOKUP(A18,#REF!,5,0))</f>
        <v>#REF!</v>
      </c>
      <c r="L18" s="50" t="e">
        <f>+IF(ISBLANK(VLOOKUP(A18,#REF!,9,0)),"",VLOOKUP(A18,#REF!,9,0))</f>
        <v>#REF!</v>
      </c>
      <c r="M18" s="50" t="e">
        <f t="shared" si="4"/>
        <v>#REF!</v>
      </c>
      <c r="N18" s="50" t="e">
        <f t="shared" si="3"/>
        <v>#REF!</v>
      </c>
      <c r="O18" s="50"/>
      <c r="P18" s="50"/>
    </row>
    <row r="19" spans="1:16" x14ac:dyDescent="0.2">
      <c r="A19" s="50" t="s">
        <v>62</v>
      </c>
      <c r="B19" s="50" t="str">
        <f t="shared" si="1"/>
        <v>4</v>
      </c>
      <c r="C19" s="50" t="e">
        <f>+MID(VLOOKUP(A19,#REF!,2,0),4,LEN(VLOOKUP(A19,#REF!,2,0))-4)</f>
        <v>#REF!</v>
      </c>
      <c r="D19" s="50" t="s">
        <v>37</v>
      </c>
      <c r="E19" s="50" t="e">
        <f>+VLOOKUP(A19,#REF!,3,0)</f>
        <v>#REF!</v>
      </c>
      <c r="F19" s="50" t="e">
        <f>+VLOOKUP(A19,#REF!,10,0)</f>
        <v>#REF!</v>
      </c>
      <c r="G19" s="50" t="e">
        <f>+VLOOKUP(A19,#REF!,13,0)</f>
        <v>#REF!</v>
      </c>
      <c r="H19" s="52" t="e">
        <f>+_xlfn.RANK.EQ(G19,$G$2:$G$82,1)</f>
        <v>#REF!</v>
      </c>
      <c r="I19" s="50" t="e">
        <f t="shared" si="0"/>
        <v>#REF!</v>
      </c>
      <c r="J19" s="50" t="s">
        <v>56</v>
      </c>
      <c r="K19" s="50" t="e">
        <f>+IF(ISBLANK(VLOOKUP(A19,#REF!,5,0)),"",VLOOKUP(A19,#REF!,5,0))</f>
        <v>#REF!</v>
      </c>
      <c r="L19" s="50" t="e">
        <f>+IF(ISBLANK(VLOOKUP(A19,#REF!,9,0)),"",VLOOKUP(A19,#REF!,9,0))</f>
        <v>#REF!</v>
      </c>
      <c r="M19" s="50" t="e">
        <f t="shared" si="4"/>
        <v>#REF!</v>
      </c>
      <c r="N19" s="50" t="e">
        <f>+AVERAGEIF($D$2:$D$82,D19,$M$2:$M$82)</f>
        <v>#REF!</v>
      </c>
      <c r="O19" s="50"/>
      <c r="P19" s="50"/>
    </row>
    <row r="20" spans="1:16" x14ac:dyDescent="0.2">
      <c r="A20" s="50" t="s">
        <v>63</v>
      </c>
      <c r="B20" s="50" t="str">
        <f t="shared" si="1"/>
        <v>5</v>
      </c>
      <c r="C20" s="50" t="e">
        <f>+MID(VLOOKUP(A20,#REF!,2,0),4,LEN(VLOOKUP(A20,#REF!,2,0))-4)</f>
        <v>#REF!</v>
      </c>
      <c r="D20" s="50" t="s">
        <v>37</v>
      </c>
      <c r="E20" s="50" t="e">
        <f>+VLOOKUP(A20,#REF!,3,0)</f>
        <v>#REF!</v>
      </c>
      <c r="F20" s="50" t="e">
        <f>+VLOOKUP(A20,#REF!,10,0)</f>
        <v>#REF!</v>
      </c>
      <c r="G20" s="50" t="e">
        <f>+VLOOKUP(A20,#REF!,13,0)</f>
        <v>#REF!</v>
      </c>
      <c r="H20" s="52" t="e">
        <f t="shared" si="2"/>
        <v>#REF!</v>
      </c>
      <c r="I20" s="50" t="e">
        <f t="shared" si="0"/>
        <v>#REF!</v>
      </c>
      <c r="J20" s="50" t="s">
        <v>64</v>
      </c>
      <c r="K20" s="50" t="e">
        <f>+IF(ISBLANK(VLOOKUP(A20,#REF!,5,0)),"",VLOOKUP(A20,#REF!,5,0))</f>
        <v>#REF!</v>
      </c>
      <c r="L20" s="50" t="e">
        <f>+IF(ISBLANK(VLOOKUP(A20,#REF!,9,0)),"",VLOOKUP(A20,#REF!,9,0))</f>
        <v>#REF!</v>
      </c>
      <c r="M20" s="50" t="e">
        <f t="shared" si="4"/>
        <v>#REF!</v>
      </c>
      <c r="N20" s="50" t="e">
        <f t="shared" si="3"/>
        <v>#REF!</v>
      </c>
      <c r="O20" s="50"/>
      <c r="P20" s="50"/>
    </row>
    <row r="21" spans="1:16" x14ac:dyDescent="0.2">
      <c r="A21" s="50" t="s">
        <v>65</v>
      </c>
      <c r="B21" s="50" t="str">
        <f t="shared" si="1"/>
        <v>5</v>
      </c>
      <c r="C21" s="50" t="e">
        <f>+MID(VLOOKUP(A21,#REF!,2,0),4,LEN(VLOOKUP(A21,#REF!,2,0))-4)</f>
        <v>#REF!</v>
      </c>
      <c r="D21" s="50" t="s">
        <v>37</v>
      </c>
      <c r="E21" s="50" t="e">
        <f>+VLOOKUP(A21,#REF!,3,0)</f>
        <v>#REF!</v>
      </c>
      <c r="F21" s="50" t="e">
        <f>+VLOOKUP(A21,#REF!,10,0)</f>
        <v>#REF!</v>
      </c>
      <c r="G21" s="50" t="e">
        <f>+VLOOKUP(A21,#REF!,13,0)</f>
        <v>#REF!</v>
      </c>
      <c r="H21" s="52" t="e">
        <f t="shared" si="2"/>
        <v>#REF!</v>
      </c>
      <c r="I21" s="50" t="e">
        <f t="shared" si="0"/>
        <v>#REF!</v>
      </c>
      <c r="J21" s="50" t="s">
        <v>64</v>
      </c>
      <c r="K21" s="50" t="e">
        <f>+IF(ISBLANK(VLOOKUP(A21,#REF!,5,0)),"",VLOOKUP(A21,#REF!,5,0))</f>
        <v>#REF!</v>
      </c>
      <c r="L21" s="50" t="e">
        <f>+IF(ISBLANK(VLOOKUP(A21,#REF!,9,0)),"",VLOOKUP(A21,#REF!,9,0))</f>
        <v>#REF!</v>
      </c>
      <c r="M21" s="50" t="e">
        <f t="shared" si="4"/>
        <v>#REF!</v>
      </c>
      <c r="N21" s="50" t="e">
        <f t="shared" si="3"/>
        <v>#REF!</v>
      </c>
      <c r="O21" s="50"/>
      <c r="P21" s="50"/>
    </row>
    <row r="22" spans="1:16" x14ac:dyDescent="0.2">
      <c r="A22" s="50" t="s">
        <v>66</v>
      </c>
      <c r="B22" s="50" t="str">
        <f t="shared" si="1"/>
        <v>5</v>
      </c>
      <c r="C22" s="50" t="e">
        <f>+MID(VLOOKUP(A22,#REF!,2,0),4,LEN(VLOOKUP(A22,#REF!,2,0))-4)</f>
        <v>#REF!</v>
      </c>
      <c r="D22" s="50" t="s">
        <v>37</v>
      </c>
      <c r="E22" s="50" t="e">
        <f>+VLOOKUP(A22,#REF!,3,0)</f>
        <v>#REF!</v>
      </c>
      <c r="F22" s="50" t="e">
        <f>+VLOOKUP(A22,#REF!,10,0)</f>
        <v>#REF!</v>
      </c>
      <c r="G22" s="50" t="e">
        <f>+VLOOKUP(A22,#REF!,13,0)</f>
        <v>#REF!</v>
      </c>
      <c r="H22" s="52" t="e">
        <f t="shared" si="2"/>
        <v>#REF!</v>
      </c>
      <c r="I22" s="50" t="e">
        <f t="shared" si="0"/>
        <v>#REF!</v>
      </c>
      <c r="J22" s="50" t="s">
        <v>64</v>
      </c>
      <c r="K22" s="50" t="e">
        <f>+IF(ISBLANK(VLOOKUP(A22,#REF!,5,0)),"",VLOOKUP(A22,#REF!,5,0))</f>
        <v>#REF!</v>
      </c>
      <c r="L22" s="50" t="e">
        <f>+IF(ISBLANK(VLOOKUP(A22,#REF!,9,0)),"",VLOOKUP(A22,#REF!,9,0))</f>
        <v>#REF!</v>
      </c>
      <c r="M22" s="50" t="e">
        <f t="shared" si="4"/>
        <v>#REF!</v>
      </c>
      <c r="N22" s="50" t="e">
        <f t="shared" si="3"/>
        <v>#REF!</v>
      </c>
      <c r="O22" s="50"/>
      <c r="P22" s="50"/>
    </row>
    <row r="23" spans="1:16" x14ac:dyDescent="0.2">
      <c r="A23" s="50" t="s">
        <v>67</v>
      </c>
      <c r="B23" s="50" t="str">
        <f t="shared" si="1"/>
        <v>5</v>
      </c>
      <c r="C23" s="50" t="e">
        <f>+MID(VLOOKUP(A23,#REF!,2,0),4,LEN(VLOOKUP(A23,#REF!,2,0))-4)</f>
        <v>#REF!</v>
      </c>
      <c r="D23" s="50" t="s">
        <v>37</v>
      </c>
      <c r="E23" s="50" t="e">
        <f>+VLOOKUP(A23,#REF!,3,0)</f>
        <v>#REF!</v>
      </c>
      <c r="F23" s="50" t="e">
        <f>+VLOOKUP(A23,#REF!,10,0)</f>
        <v>#REF!</v>
      </c>
      <c r="G23" s="50" t="e">
        <f>+VLOOKUP(A23,#REF!,13,0)</f>
        <v>#REF!</v>
      </c>
      <c r="H23" s="52" t="e">
        <f t="shared" si="2"/>
        <v>#REF!</v>
      </c>
      <c r="I23" s="50" t="e">
        <f t="shared" si="0"/>
        <v>#REF!</v>
      </c>
      <c r="J23" s="50" t="s">
        <v>64</v>
      </c>
      <c r="K23" s="50" t="e">
        <f>+IF(ISBLANK(VLOOKUP(A23,#REF!,5,0)),"",VLOOKUP(A23,#REF!,5,0))</f>
        <v>#REF!</v>
      </c>
      <c r="L23" s="50" t="e">
        <f>+IF(ISBLANK(VLOOKUP(A23,#REF!,9,0)),"",VLOOKUP(A23,#REF!,9,0))</f>
        <v>#REF!</v>
      </c>
      <c r="M23" s="50" t="e">
        <f t="shared" si="4"/>
        <v>#REF!</v>
      </c>
      <c r="N23" s="50" t="e">
        <f t="shared" si="3"/>
        <v>#REF!</v>
      </c>
      <c r="O23" s="50"/>
      <c r="P23" s="50"/>
    </row>
    <row r="24" spans="1:16" x14ac:dyDescent="0.2">
      <c r="A24" s="50" t="s">
        <v>68</v>
      </c>
      <c r="B24" s="50" t="str">
        <f t="shared" si="1"/>
        <v>5</v>
      </c>
      <c r="C24" s="50" t="e">
        <f>+MID(VLOOKUP(A24,#REF!,2,0),4,LEN(VLOOKUP(A24,#REF!,2,0))-4)</f>
        <v>#REF!</v>
      </c>
      <c r="D24" s="50" t="s">
        <v>37</v>
      </c>
      <c r="E24" s="50" t="e">
        <f>+VLOOKUP(A24,#REF!,3,0)</f>
        <v>#REF!</v>
      </c>
      <c r="F24" s="50" t="e">
        <f>+VLOOKUP(A24,#REF!,10,0)</f>
        <v>#REF!</v>
      </c>
      <c r="G24" s="50" t="e">
        <f>+VLOOKUP(A24,#REF!,13,0)</f>
        <v>#REF!</v>
      </c>
      <c r="H24" s="52" t="e">
        <f t="shared" si="2"/>
        <v>#REF!</v>
      </c>
      <c r="I24" s="50" t="e">
        <f t="shared" si="0"/>
        <v>#REF!</v>
      </c>
      <c r="J24" s="50" t="s">
        <v>64</v>
      </c>
      <c r="K24" s="50" t="e">
        <f>+IF(ISBLANK(VLOOKUP(A24,#REF!,5,0)),"",VLOOKUP(A24,#REF!,5,0))</f>
        <v>#REF!</v>
      </c>
      <c r="L24" s="50" t="e">
        <f>+IF(ISBLANK(VLOOKUP(A24,#REF!,9,0)),"",VLOOKUP(A24,#REF!,9,0))</f>
        <v>#REF!</v>
      </c>
      <c r="M24" s="50" t="e">
        <f t="shared" si="4"/>
        <v>#REF!</v>
      </c>
      <c r="N24" s="50" t="e">
        <f t="shared" si="3"/>
        <v>#REF!</v>
      </c>
      <c r="O24" s="50"/>
      <c r="P24" s="50"/>
    </row>
    <row r="25" spans="1:16" x14ac:dyDescent="0.2">
      <c r="A25" s="50" t="s">
        <v>69</v>
      </c>
      <c r="B25" s="50" t="str">
        <f t="shared" si="1"/>
        <v>5</v>
      </c>
      <c r="C25" s="50" t="e">
        <f>+MID(VLOOKUP(A25,#REF!,2,0),4,LEN(VLOOKUP(A25,#REF!,2,0))-4)</f>
        <v>#REF!</v>
      </c>
      <c r="D25" s="50" t="s">
        <v>37</v>
      </c>
      <c r="E25" s="50" t="e">
        <f>+VLOOKUP(A25,#REF!,3,0)</f>
        <v>#REF!</v>
      </c>
      <c r="F25" s="50" t="e">
        <f>+VLOOKUP(A25,#REF!,10,0)</f>
        <v>#REF!</v>
      </c>
      <c r="G25" s="50" t="e">
        <f>+VLOOKUP(A25,#REF!,13,0)</f>
        <v>#REF!</v>
      </c>
      <c r="H25" s="52" t="e">
        <f t="shared" si="2"/>
        <v>#REF!</v>
      </c>
      <c r="I25" s="50" t="e">
        <f t="shared" si="0"/>
        <v>#REF!</v>
      </c>
      <c r="J25" s="50" t="s">
        <v>64</v>
      </c>
      <c r="K25" s="50" t="e">
        <f>+IF(ISBLANK(VLOOKUP(A25,#REF!,5,0)),"",VLOOKUP(A25,#REF!,5,0))</f>
        <v>#REF!</v>
      </c>
      <c r="L25" s="50" t="e">
        <f>+IF(ISBLANK(VLOOKUP(A25,#REF!,9,0)),"",VLOOKUP(A25,#REF!,9,0))</f>
        <v>#REF!</v>
      </c>
      <c r="M25" s="50" t="e">
        <f t="shared" si="4"/>
        <v>#REF!</v>
      </c>
      <c r="N25" s="50" t="e">
        <f t="shared" si="3"/>
        <v>#REF!</v>
      </c>
      <c r="O25" s="50"/>
      <c r="P25" s="50"/>
    </row>
    <row r="26" spans="1:16" x14ac:dyDescent="0.2">
      <c r="A26" s="50" t="s">
        <v>70</v>
      </c>
      <c r="B26" s="50" t="str">
        <f t="shared" si="1"/>
        <v>6</v>
      </c>
      <c r="C26" s="50" t="e">
        <f>+MID(VLOOKUP(A26,#REF!,2,0),4,LEN(VLOOKUP(A26,#REF!,2,0))-4)</f>
        <v>#REF!</v>
      </c>
      <c r="D26" s="50" t="s">
        <v>23</v>
      </c>
      <c r="E26" s="50" t="e">
        <f>+VLOOKUP(A26,#REF!,3,0)</f>
        <v>#REF!</v>
      </c>
      <c r="F26" s="50" t="e">
        <f>+VLOOKUP(A26,#REF!,10,0)</f>
        <v>#REF!</v>
      </c>
      <c r="G26" s="50" t="e">
        <f>+VLOOKUP(A26,#REF!,13,0)</f>
        <v>#REF!</v>
      </c>
      <c r="H26" s="52" t="e">
        <f t="shared" si="2"/>
        <v>#REF!</v>
      </c>
      <c r="I26" s="50" t="e">
        <f t="shared" si="0"/>
        <v>#REF!</v>
      </c>
      <c r="J26" s="50" t="s">
        <v>71</v>
      </c>
      <c r="K26" s="50" t="e">
        <f>+IF(ISBLANK(VLOOKUP(A26,#REF!,5,0)),"",VLOOKUP(A26,#REF!,5,0))</f>
        <v>#REF!</v>
      </c>
      <c r="L26" s="50" t="e">
        <f>+IF(ISBLANK(VLOOKUP(A26,#REF!,9,9)),"",VLOOKUP(A26,#REF!,9,9))</f>
        <v>#REF!</v>
      </c>
      <c r="M26" s="50" t="e">
        <f t="shared" si="4"/>
        <v>#REF!</v>
      </c>
      <c r="N26" s="50" t="e">
        <f t="shared" si="3"/>
        <v>#REF!</v>
      </c>
      <c r="O26" s="50"/>
      <c r="P26" s="50"/>
    </row>
    <row r="27" spans="1:16" x14ac:dyDescent="0.2">
      <c r="A27" s="50" t="s">
        <v>72</v>
      </c>
      <c r="B27" s="50" t="str">
        <f t="shared" si="1"/>
        <v>6</v>
      </c>
      <c r="C27" s="50" t="e">
        <f>+MID(VLOOKUP(A27,#REF!,2,0),4,LEN(VLOOKUP(A27,#REF!,2,0))-4)</f>
        <v>#REF!</v>
      </c>
      <c r="D27" s="50" t="s">
        <v>23</v>
      </c>
      <c r="E27" s="50" t="e">
        <f>+VLOOKUP(A27,#REF!,3,0)</f>
        <v>#REF!</v>
      </c>
      <c r="F27" s="50" t="e">
        <f>+VLOOKUP(A27,#REF!,10,0)</f>
        <v>#REF!</v>
      </c>
      <c r="G27" s="50" t="e">
        <f>+VLOOKUP(A27,#REF!,13,0)</f>
        <v>#REF!</v>
      </c>
      <c r="H27" s="52" t="e">
        <f t="shared" si="2"/>
        <v>#REF!</v>
      </c>
      <c r="I27" s="50" t="e">
        <f t="shared" si="0"/>
        <v>#REF!</v>
      </c>
      <c r="J27" s="50" t="s">
        <v>71</v>
      </c>
      <c r="K27" s="50" t="e">
        <f>+IF(ISBLANK(VLOOKUP(A27,#REF!,5,0)),"",VLOOKUP(A27,#REF!,5,0))</f>
        <v>#REF!</v>
      </c>
      <c r="L27" s="50" t="e">
        <f>+IF(ISBLANK(VLOOKUP(A27,#REF!,9,9)),"",VLOOKUP(A27,#REF!,9,9))</f>
        <v>#REF!</v>
      </c>
      <c r="M27" s="50" t="e">
        <f t="shared" si="4"/>
        <v>#REF!</v>
      </c>
      <c r="N27" s="50" t="e">
        <f t="shared" si="3"/>
        <v>#REF!</v>
      </c>
      <c r="O27" s="50"/>
      <c r="P27" s="50"/>
    </row>
    <row r="28" spans="1:16" x14ac:dyDescent="0.2">
      <c r="A28" s="50" t="s">
        <v>73</v>
      </c>
      <c r="B28" s="50" t="str">
        <f t="shared" si="1"/>
        <v>6</v>
      </c>
      <c r="C28" s="50" t="e">
        <f>+MID(VLOOKUP(A28,#REF!,2,0),4,LEN(VLOOKUP(A28,#REF!,2,0))-4)</f>
        <v>#REF!</v>
      </c>
      <c r="D28" s="50" t="s">
        <v>23</v>
      </c>
      <c r="E28" s="50" t="e">
        <f>+VLOOKUP(A28,#REF!,3,0)</f>
        <v>#REF!</v>
      </c>
      <c r="F28" s="50" t="e">
        <f>+VLOOKUP(A28,#REF!,10,0)</f>
        <v>#REF!</v>
      </c>
      <c r="G28" s="50" t="e">
        <f>+VLOOKUP(A28,#REF!,13,0)</f>
        <v>#REF!</v>
      </c>
      <c r="H28" s="52" t="e">
        <f t="shared" si="2"/>
        <v>#REF!</v>
      </c>
      <c r="I28" s="50" t="e">
        <f t="shared" si="0"/>
        <v>#REF!</v>
      </c>
      <c r="J28" s="50" t="s">
        <v>71</v>
      </c>
      <c r="K28" s="50" t="e">
        <f>+IF(ISBLANK(VLOOKUP(A28,#REF!,5,0)),"",VLOOKUP(A28,#REF!,5,0))</f>
        <v>#REF!</v>
      </c>
      <c r="L28" s="50" t="e">
        <f>+IF(ISBLANK(VLOOKUP(A28,#REF!,9,9)),"",VLOOKUP(A28,#REF!,9,9))</f>
        <v>#REF!</v>
      </c>
      <c r="M28" s="50" t="e">
        <f t="shared" si="4"/>
        <v>#REF!</v>
      </c>
      <c r="N28" s="50" t="e">
        <f t="shared" si="3"/>
        <v>#REF!</v>
      </c>
      <c r="O28" s="50"/>
      <c r="P28" s="50"/>
    </row>
    <row r="29" spans="1:16" x14ac:dyDescent="0.2">
      <c r="A29" s="50" t="s">
        <v>74</v>
      </c>
      <c r="B29" s="50" t="str">
        <f t="shared" si="1"/>
        <v>7</v>
      </c>
      <c r="C29" s="50" t="e">
        <f>+MID(VLOOKUP(A29,#REF!,2,0),4,LEN(VLOOKUP(A29,#REF!,2,0))-4)</f>
        <v>#REF!</v>
      </c>
      <c r="D29" s="50" t="s">
        <v>23</v>
      </c>
      <c r="E29" s="50" t="e">
        <f>+VLOOKUP(A29,#REF!,3,0)</f>
        <v>#REF!</v>
      </c>
      <c r="F29" s="50" t="e">
        <f>+VLOOKUP(A29,#REF!,10,0)</f>
        <v>#REF!</v>
      </c>
      <c r="G29" s="50" t="e">
        <f>+VLOOKUP(A29,#REF!,13,0)</f>
        <v>#REF!</v>
      </c>
      <c r="H29" s="52" t="e">
        <f t="shared" si="2"/>
        <v>#REF!</v>
      </c>
      <c r="I29" s="50" t="e">
        <f t="shared" si="0"/>
        <v>#REF!</v>
      </c>
      <c r="J29" s="50" t="s">
        <v>75</v>
      </c>
      <c r="K29" s="50" t="e">
        <f>+IF(ISBLANK(VLOOKUP(A29,#REF!,5,0)),"",VLOOKUP(A29,#REF!,5,0))</f>
        <v>#REF!</v>
      </c>
      <c r="L29" s="50" t="e">
        <f>+IF(ISBLANK(VLOOKUP(A29,#REF!,9,9)),"",VLOOKUP(A29,#REF!,9,9))</f>
        <v>#REF!</v>
      </c>
      <c r="M29" s="50" t="e">
        <f t="shared" si="4"/>
        <v>#REF!</v>
      </c>
      <c r="N29" s="50" t="e">
        <f t="shared" si="3"/>
        <v>#REF!</v>
      </c>
      <c r="O29" s="50"/>
      <c r="P29" s="50"/>
    </row>
    <row r="30" spans="1:16" x14ac:dyDescent="0.2">
      <c r="A30" s="50" t="s">
        <v>76</v>
      </c>
      <c r="B30" s="50" t="str">
        <f t="shared" si="1"/>
        <v>7</v>
      </c>
      <c r="C30" s="50" t="e">
        <f>+MID(VLOOKUP(A30,#REF!,2,0),4,LEN(VLOOKUP(A30,#REF!,2,0))-4)</f>
        <v>#REF!</v>
      </c>
      <c r="D30" s="50" t="s">
        <v>23</v>
      </c>
      <c r="E30" s="50" t="e">
        <f>+VLOOKUP(A30,#REF!,3,0)</f>
        <v>#REF!</v>
      </c>
      <c r="F30" s="50" t="e">
        <f>+VLOOKUP(A30,#REF!,10,0)</f>
        <v>#REF!</v>
      </c>
      <c r="G30" s="50" t="e">
        <f>+VLOOKUP(A30,#REF!,13,0)</f>
        <v>#REF!</v>
      </c>
      <c r="H30" s="52" t="e">
        <f t="shared" si="2"/>
        <v>#REF!</v>
      </c>
      <c r="I30" s="50" t="e">
        <f t="shared" si="0"/>
        <v>#REF!</v>
      </c>
      <c r="J30" s="50" t="s">
        <v>75</v>
      </c>
      <c r="K30" s="50" t="e">
        <f>+IF(ISBLANK(VLOOKUP(A30,#REF!,5,0)),"",VLOOKUP(A30,#REF!,5,0))</f>
        <v>#REF!</v>
      </c>
      <c r="L30" s="50" t="e">
        <f>+IF(ISBLANK(VLOOKUP(A30,#REF!,9,9)),"",VLOOKUP(A30,#REF!,9,9))</f>
        <v>#REF!</v>
      </c>
      <c r="M30" s="50" t="e">
        <f t="shared" si="4"/>
        <v>#REF!</v>
      </c>
      <c r="N30" s="50" t="e">
        <f t="shared" si="3"/>
        <v>#REF!</v>
      </c>
      <c r="O30" s="50"/>
      <c r="P30" s="50"/>
    </row>
    <row r="31" spans="1:16" x14ac:dyDescent="0.2">
      <c r="A31" s="50" t="s">
        <v>77</v>
      </c>
      <c r="B31" s="50" t="str">
        <f t="shared" si="1"/>
        <v>7</v>
      </c>
      <c r="C31" s="50" t="e">
        <f>+MID(VLOOKUP(A31,#REF!,2,0),4,LEN(VLOOKUP(A31,#REF!,2,0))-4)</f>
        <v>#REF!</v>
      </c>
      <c r="D31" s="50" t="s">
        <v>23</v>
      </c>
      <c r="E31" s="50" t="e">
        <f>+VLOOKUP(A31,#REF!,3,0)</f>
        <v>#REF!</v>
      </c>
      <c r="F31" s="50" t="e">
        <f>+VLOOKUP(A31,#REF!,10,0)</f>
        <v>#REF!</v>
      </c>
      <c r="G31" s="50" t="e">
        <f>+VLOOKUP(A31,#REF!,13,0)</f>
        <v>#REF!</v>
      </c>
      <c r="H31" s="52" t="e">
        <f t="shared" si="2"/>
        <v>#REF!</v>
      </c>
      <c r="I31" s="50" t="e">
        <f t="shared" si="0"/>
        <v>#REF!</v>
      </c>
      <c r="J31" s="50" t="s">
        <v>75</v>
      </c>
      <c r="K31" s="50" t="e">
        <f>+IF(ISBLANK(VLOOKUP(A31,#REF!,5,0)),"",VLOOKUP(A31,#REF!,5,0))</f>
        <v>#REF!</v>
      </c>
      <c r="L31" s="50" t="e">
        <f>+IF(ISBLANK(VLOOKUP(A31,#REF!,9,9)),"",VLOOKUP(A31,#REF!,9,9))</f>
        <v>#REF!</v>
      </c>
      <c r="M31" s="50" t="e">
        <f t="shared" si="4"/>
        <v>#REF!</v>
      </c>
      <c r="N31" s="50" t="e">
        <f t="shared" si="3"/>
        <v>#REF!</v>
      </c>
      <c r="O31" s="50"/>
      <c r="P31" s="50"/>
    </row>
    <row r="32" spans="1:16" x14ac:dyDescent="0.2">
      <c r="A32" s="50" t="s">
        <v>78</v>
      </c>
      <c r="B32" s="50" t="str">
        <f t="shared" si="1"/>
        <v>7</v>
      </c>
      <c r="C32" s="50" t="e">
        <f>+MID(VLOOKUP(A32,#REF!,2,0),4,LEN(VLOOKUP(A32,#REF!,2,0))-4)</f>
        <v>#REF!</v>
      </c>
      <c r="D32" s="50" t="s">
        <v>23</v>
      </c>
      <c r="E32" s="50" t="e">
        <f>+VLOOKUP(A32,#REF!,3,0)</f>
        <v>#REF!</v>
      </c>
      <c r="F32" s="50" t="e">
        <f>+VLOOKUP(A32,#REF!,10,0)</f>
        <v>#REF!</v>
      </c>
      <c r="G32" s="50" t="e">
        <f>+VLOOKUP(A32,#REF!,13,0)</f>
        <v>#REF!</v>
      </c>
      <c r="H32" s="52" t="e">
        <f t="shared" si="2"/>
        <v>#REF!</v>
      </c>
      <c r="I32" s="50" t="e">
        <f t="shared" si="0"/>
        <v>#REF!</v>
      </c>
      <c r="J32" s="50" t="s">
        <v>75</v>
      </c>
      <c r="K32" s="50" t="e">
        <f>+IF(ISBLANK(VLOOKUP(A32,#REF!,5,0)),"",VLOOKUP(A32,#REF!,5,0))</f>
        <v>#REF!</v>
      </c>
      <c r="L32" s="50" t="e">
        <f>+IF(ISBLANK(VLOOKUP(A32,#REF!,9,9)),"",VLOOKUP(A32,#REF!,9,9))</f>
        <v>#REF!</v>
      </c>
      <c r="M32" s="50" t="e">
        <f t="shared" si="4"/>
        <v>#REF!</v>
      </c>
      <c r="N32" s="50" t="e">
        <f t="shared" si="3"/>
        <v>#REF!</v>
      </c>
      <c r="O32" s="50"/>
      <c r="P32" s="50"/>
    </row>
    <row r="33" spans="1:16" x14ac:dyDescent="0.2">
      <c r="A33" s="50" t="s">
        <v>79</v>
      </c>
      <c r="B33" s="50" t="str">
        <f t="shared" si="1"/>
        <v>7</v>
      </c>
      <c r="C33" s="50" t="e">
        <f>+MID(VLOOKUP(A33,#REF!,2,0),4,LEN(VLOOKUP(A33,#REF!,2,0))-4)</f>
        <v>#REF!</v>
      </c>
      <c r="D33" s="50" t="s">
        <v>23</v>
      </c>
      <c r="E33" s="50" t="e">
        <f>+VLOOKUP(A33,#REF!,3,0)</f>
        <v>#REF!</v>
      </c>
      <c r="F33" s="50" t="e">
        <f>+VLOOKUP(A33,#REF!,10,0)</f>
        <v>#REF!</v>
      </c>
      <c r="G33" s="50" t="e">
        <f>+VLOOKUP(A33,#REF!,13,0)</f>
        <v>#REF!</v>
      </c>
      <c r="H33" s="52" t="e">
        <f t="shared" si="2"/>
        <v>#REF!</v>
      </c>
      <c r="I33" s="50" t="e">
        <f t="shared" si="0"/>
        <v>#REF!</v>
      </c>
      <c r="J33" s="50" t="s">
        <v>75</v>
      </c>
      <c r="K33" s="50" t="e">
        <f>+IF(ISBLANK(VLOOKUP(A33,#REF!,5,0)),"",VLOOKUP(A33,#REF!,5,0))</f>
        <v>#REF!</v>
      </c>
      <c r="L33" s="50" t="e">
        <f>+IF(ISBLANK(VLOOKUP(A33,#REF!,9,9)),"",VLOOKUP(A33,#REF!,9,9))</f>
        <v>#REF!</v>
      </c>
      <c r="M33" s="50" t="e">
        <f t="shared" si="4"/>
        <v>#REF!</v>
      </c>
      <c r="N33" s="50" t="e">
        <f t="shared" si="3"/>
        <v>#REF!</v>
      </c>
      <c r="O33" s="50"/>
      <c r="P33" s="50"/>
    </row>
    <row r="34" spans="1:16" x14ac:dyDescent="0.2">
      <c r="A34" s="50" t="s">
        <v>80</v>
      </c>
      <c r="B34" s="50" t="str">
        <f t="shared" si="1"/>
        <v>8</v>
      </c>
      <c r="C34" s="50" t="e">
        <f>+MID(VLOOKUP(A34,#REF!,2,0),4,LEN(VLOOKUP(A34,#REF!,2,0))-4)</f>
        <v>#REF!</v>
      </c>
      <c r="D34" s="50" t="s">
        <v>23</v>
      </c>
      <c r="E34" s="50" t="e">
        <f>+VLOOKUP(A34,#REF!,3,0)</f>
        <v>#REF!</v>
      </c>
      <c r="F34" s="50" t="e">
        <f>+VLOOKUP(A34,#REF!,10,0)</f>
        <v>#REF!</v>
      </c>
      <c r="G34" s="50" t="e">
        <f>+VLOOKUP(A34,#REF!,13,0)</f>
        <v>#REF!</v>
      </c>
      <c r="H34" s="52" t="e">
        <f t="shared" si="2"/>
        <v>#REF!</v>
      </c>
      <c r="I34" s="50" t="e">
        <f t="shared" ref="I34:I65" si="5">+IF(F34=$F$2,$P$4,IF(F34=$F$3,$P$2,$P$3))</f>
        <v>#REF!</v>
      </c>
      <c r="J34" s="50" t="s">
        <v>81</v>
      </c>
      <c r="K34" s="50" t="e">
        <f>+IF(ISBLANK(VLOOKUP(A34,#REF!,5,0)),"",VLOOKUP(A34,#REF!,5,0))</f>
        <v>#REF!</v>
      </c>
      <c r="L34" s="50" t="e">
        <f>+IF(ISBLANK(VLOOKUP(A34,#REF!,9,9)),"",VLOOKUP(A34,#REF!,9,9))</f>
        <v>#REF!</v>
      </c>
      <c r="M34" s="50" t="e">
        <f t="shared" si="4"/>
        <v>#REF!</v>
      </c>
      <c r="N34" s="50" t="e">
        <f t="shared" si="3"/>
        <v>#REF!</v>
      </c>
      <c r="O34" s="50"/>
      <c r="P34" s="50"/>
    </row>
    <row r="35" spans="1:16" x14ac:dyDescent="0.2">
      <c r="A35" s="50" t="s">
        <v>82</v>
      </c>
      <c r="B35" s="50" t="str">
        <f t="shared" si="1"/>
        <v>8</v>
      </c>
      <c r="C35" s="50" t="e">
        <f>+MID(VLOOKUP(A35,#REF!,2,0),4,LEN(VLOOKUP(A35,#REF!,2,0))-4)</f>
        <v>#REF!</v>
      </c>
      <c r="D35" s="50" t="s">
        <v>23</v>
      </c>
      <c r="E35" s="50" t="e">
        <f>+VLOOKUP(A35,#REF!,3,0)</f>
        <v>#REF!</v>
      </c>
      <c r="F35" s="50" t="e">
        <f>+VLOOKUP(A35,#REF!,10,0)</f>
        <v>#REF!</v>
      </c>
      <c r="G35" s="50" t="e">
        <f>+VLOOKUP(A35,#REF!,13,0)</f>
        <v>#REF!</v>
      </c>
      <c r="H35" s="52" t="e">
        <f t="shared" si="2"/>
        <v>#REF!</v>
      </c>
      <c r="I35" s="50" t="e">
        <f t="shared" si="5"/>
        <v>#REF!</v>
      </c>
      <c r="J35" s="50" t="s">
        <v>81</v>
      </c>
      <c r="K35" s="50" t="e">
        <f>+IF(ISBLANK(VLOOKUP(A35,#REF!,5,0)),"",VLOOKUP(A35,#REF!,5,0))</f>
        <v>#REF!</v>
      </c>
      <c r="L35" s="50" t="e">
        <f>+IF(ISBLANK(VLOOKUP(A35,#REF!,9,9)),"",VLOOKUP(A35,#REF!,9,9))</f>
        <v>#REF!</v>
      </c>
      <c r="M35" s="50" t="e">
        <f t="shared" si="4"/>
        <v>#REF!</v>
      </c>
      <c r="N35" s="50" t="e">
        <f t="shared" si="3"/>
        <v>#REF!</v>
      </c>
      <c r="O35" s="50"/>
      <c r="P35" s="50"/>
    </row>
    <row r="36" spans="1:16" x14ac:dyDescent="0.2">
      <c r="A36" s="50" t="s">
        <v>83</v>
      </c>
      <c r="B36" s="50" t="str">
        <f t="shared" si="1"/>
        <v>8</v>
      </c>
      <c r="C36" s="50" t="e">
        <f>+MID(VLOOKUP(A36,#REF!,2,0),4,LEN(VLOOKUP(A36,#REF!,2,0))-4)</f>
        <v>#REF!</v>
      </c>
      <c r="D36" s="50" t="s">
        <v>23</v>
      </c>
      <c r="E36" s="50" t="e">
        <f>+VLOOKUP(A36,#REF!,3,0)</f>
        <v>#REF!</v>
      </c>
      <c r="F36" s="50" t="e">
        <f>+VLOOKUP(A36,#REF!,10,0)</f>
        <v>#REF!</v>
      </c>
      <c r="G36" s="50" t="e">
        <f>+VLOOKUP(A36,#REF!,13,0)</f>
        <v>#REF!</v>
      </c>
      <c r="H36" s="52" t="e">
        <f t="shared" si="2"/>
        <v>#REF!</v>
      </c>
      <c r="I36" s="50" t="e">
        <f t="shared" si="5"/>
        <v>#REF!</v>
      </c>
      <c r="J36" s="50" t="s">
        <v>81</v>
      </c>
      <c r="K36" s="50" t="e">
        <f>+IF(ISBLANK(VLOOKUP(A36,#REF!,5,0)),"",VLOOKUP(A36,#REF!,5,0))</f>
        <v>#REF!</v>
      </c>
      <c r="L36" s="50" t="e">
        <f>+IF(ISBLANK(VLOOKUP(A36,#REF!,9,9)),"",VLOOKUP(A36,#REF!,9,9))</f>
        <v>#REF!</v>
      </c>
      <c r="M36" s="50" t="e">
        <f t="shared" si="4"/>
        <v>#REF!</v>
      </c>
      <c r="N36" s="50" t="e">
        <f t="shared" si="3"/>
        <v>#REF!</v>
      </c>
      <c r="O36" s="50"/>
      <c r="P36" s="50"/>
    </row>
    <row r="37" spans="1:16" x14ac:dyDescent="0.2">
      <c r="A37" s="50" t="s">
        <v>84</v>
      </c>
      <c r="B37" s="50" t="str">
        <f t="shared" si="1"/>
        <v>8</v>
      </c>
      <c r="C37" s="50" t="e">
        <f>+MID(VLOOKUP(A37,#REF!,2,0),4,LEN(VLOOKUP(A37,#REF!,2,0))-4)</f>
        <v>#REF!</v>
      </c>
      <c r="D37" s="50" t="s">
        <v>23</v>
      </c>
      <c r="E37" s="50" t="e">
        <f>+VLOOKUP(A37,#REF!,3,0)</f>
        <v>#REF!</v>
      </c>
      <c r="F37" s="50" t="e">
        <f>+VLOOKUP(A37,#REF!,10,0)</f>
        <v>#REF!</v>
      </c>
      <c r="G37" s="50" t="e">
        <f>+VLOOKUP(A37,#REF!,13,0)</f>
        <v>#REF!</v>
      </c>
      <c r="H37" s="52" t="e">
        <f t="shared" si="2"/>
        <v>#REF!</v>
      </c>
      <c r="I37" s="50" t="e">
        <f t="shared" si="5"/>
        <v>#REF!</v>
      </c>
      <c r="J37" s="50" t="s">
        <v>81</v>
      </c>
      <c r="K37" s="50" t="e">
        <f>+IF(ISBLANK(VLOOKUP(A37,#REF!,5,0)),"",VLOOKUP(A37,#REF!,5,0))</f>
        <v>#REF!</v>
      </c>
      <c r="L37" s="50" t="e">
        <f>+IF(ISBLANK(VLOOKUP(A37,#REF!,9,9)),"",VLOOKUP(A37,#REF!,9,9))</f>
        <v>#REF!</v>
      </c>
      <c r="M37" s="50" t="e">
        <f t="shared" si="4"/>
        <v>#REF!</v>
      </c>
      <c r="N37" s="50" t="e">
        <f t="shared" si="3"/>
        <v>#REF!</v>
      </c>
      <c r="O37" s="50"/>
      <c r="P37" s="50"/>
    </row>
    <row r="38" spans="1:16" x14ac:dyDescent="0.2">
      <c r="A38" s="50" t="s">
        <v>85</v>
      </c>
      <c r="B38" s="50" t="str">
        <f t="shared" si="1"/>
        <v>9</v>
      </c>
      <c r="C38" s="50" t="e">
        <f>+MID(VLOOKUP(A38,#REF!,2,0),4,LEN(VLOOKUP(A38,#REF!,2,0))-4)</f>
        <v>#REF!</v>
      </c>
      <c r="D38" s="50" t="s">
        <v>23</v>
      </c>
      <c r="E38" s="50" t="e">
        <f>+VLOOKUP(A38,#REF!,3,0)</f>
        <v>#REF!</v>
      </c>
      <c r="F38" s="50" t="e">
        <f>+VLOOKUP(A38,#REF!,10,0)</f>
        <v>#REF!</v>
      </c>
      <c r="G38" s="50" t="e">
        <f>+VLOOKUP(A38,#REF!,13,0)</f>
        <v>#REF!</v>
      </c>
      <c r="H38" s="52" t="e">
        <f t="shared" si="2"/>
        <v>#REF!</v>
      </c>
      <c r="I38" s="50" t="e">
        <f t="shared" si="5"/>
        <v>#REF!</v>
      </c>
      <c r="J38" s="50" t="s">
        <v>86</v>
      </c>
      <c r="K38" s="50" t="e">
        <f>+IF(ISBLANK(VLOOKUP(A38,#REF!,5,0)),"",VLOOKUP(A38,#REF!,5,0))</f>
        <v>#REF!</v>
      </c>
      <c r="L38" s="50" t="e">
        <f>+IF(ISBLANK(VLOOKUP(A38,#REF!,9,9)),"",VLOOKUP(A38,#REF!,9,9))</f>
        <v>#REF!</v>
      </c>
      <c r="M38" s="50" t="e">
        <f t="shared" si="4"/>
        <v>#REF!</v>
      </c>
      <c r="N38" s="50" t="e">
        <f t="shared" si="3"/>
        <v>#REF!</v>
      </c>
      <c r="O38" s="50"/>
      <c r="P38" s="50"/>
    </row>
    <row r="39" spans="1:16" x14ac:dyDescent="0.2">
      <c r="A39" s="50" t="s">
        <v>87</v>
      </c>
      <c r="B39" s="50" t="str">
        <f t="shared" si="1"/>
        <v>9</v>
      </c>
      <c r="C39" s="50" t="e">
        <f>+MID(VLOOKUP(A39,#REF!,2,0),4,LEN(VLOOKUP(A39,#REF!,2,0))-4)</f>
        <v>#REF!</v>
      </c>
      <c r="D39" s="50" t="s">
        <v>23</v>
      </c>
      <c r="E39" s="50" t="e">
        <f>+VLOOKUP(A39,#REF!,3,0)</f>
        <v>#REF!</v>
      </c>
      <c r="F39" s="50" t="e">
        <f>+VLOOKUP(A39,#REF!,10,0)</f>
        <v>#REF!</v>
      </c>
      <c r="G39" s="50" t="e">
        <f>+VLOOKUP(A39,#REF!,13,0)</f>
        <v>#REF!</v>
      </c>
      <c r="H39" s="52" t="e">
        <f t="shared" si="2"/>
        <v>#REF!</v>
      </c>
      <c r="I39" s="50" t="e">
        <f t="shared" si="5"/>
        <v>#REF!</v>
      </c>
      <c r="J39" s="50" t="s">
        <v>86</v>
      </c>
      <c r="K39" s="50" t="e">
        <f>+IF(ISBLANK(VLOOKUP(A39,#REF!,5,0)),"",VLOOKUP(A39,#REF!,5,0))</f>
        <v>#REF!</v>
      </c>
      <c r="L39" s="50" t="e">
        <f>+IF(ISBLANK(VLOOKUP(A39,#REF!,9,9)),"",VLOOKUP(A39,#REF!,9,9))</f>
        <v>#REF!</v>
      </c>
      <c r="M39" s="50" t="e">
        <f t="shared" si="4"/>
        <v>#REF!</v>
      </c>
      <c r="N39" s="50" t="e">
        <f t="shared" si="3"/>
        <v>#REF!</v>
      </c>
      <c r="O39" s="50"/>
      <c r="P39" s="50"/>
    </row>
    <row r="40" spans="1:16" x14ac:dyDescent="0.2">
      <c r="A40" s="50" t="s">
        <v>88</v>
      </c>
      <c r="B40" s="50" t="str">
        <f t="shared" si="1"/>
        <v>9</v>
      </c>
      <c r="C40" s="50" t="e">
        <f>+MID(VLOOKUP(A40,#REF!,2,0),4,LEN(VLOOKUP(A40,#REF!,2,0))-4)</f>
        <v>#REF!</v>
      </c>
      <c r="D40" s="50" t="s">
        <v>23</v>
      </c>
      <c r="E40" s="50" t="e">
        <f>+VLOOKUP(A40,#REF!,3,0)</f>
        <v>#REF!</v>
      </c>
      <c r="F40" s="50" t="e">
        <f>+VLOOKUP(A40,#REF!,10,0)</f>
        <v>#REF!</v>
      </c>
      <c r="G40" s="50" t="e">
        <f>+VLOOKUP(A40,#REF!,13,0)</f>
        <v>#REF!</v>
      </c>
      <c r="H40" s="52" t="e">
        <f t="shared" si="2"/>
        <v>#REF!</v>
      </c>
      <c r="I40" s="50" t="e">
        <f t="shared" si="5"/>
        <v>#REF!</v>
      </c>
      <c r="J40" s="50" t="s">
        <v>86</v>
      </c>
      <c r="K40" s="50" t="e">
        <f>+IF(ISBLANK(VLOOKUP(A40,#REF!,5,0)),"",VLOOKUP(A40,#REF!,5,0))</f>
        <v>#REF!</v>
      </c>
      <c r="L40" s="50" t="e">
        <f>+IF(ISBLANK(VLOOKUP(A40,#REF!,9,9)),"",VLOOKUP(A40,#REF!,9,9))</f>
        <v>#REF!</v>
      </c>
      <c r="M40" s="50" t="e">
        <f t="shared" si="4"/>
        <v>#REF!</v>
      </c>
      <c r="N40" s="50" t="e">
        <f t="shared" si="3"/>
        <v>#REF!</v>
      </c>
      <c r="O40" s="50"/>
      <c r="P40" s="50"/>
    </row>
    <row r="41" spans="1:16" x14ac:dyDescent="0.2">
      <c r="A41" s="50" t="s">
        <v>89</v>
      </c>
      <c r="B41" s="50" t="str">
        <f t="shared" si="1"/>
        <v>9</v>
      </c>
      <c r="C41" s="50" t="e">
        <f>+MID(VLOOKUP(A41,#REF!,2,0),4,LEN(VLOOKUP(A41,#REF!,2,0))-4)</f>
        <v>#REF!</v>
      </c>
      <c r="D41" s="50" t="s">
        <v>23</v>
      </c>
      <c r="E41" s="50" t="e">
        <f>+VLOOKUP(A41,#REF!,3,0)</f>
        <v>#REF!</v>
      </c>
      <c r="F41" s="50" t="e">
        <f>+VLOOKUP(A41,#REF!,10,0)</f>
        <v>#REF!</v>
      </c>
      <c r="G41" s="50" t="e">
        <f>+VLOOKUP(A41,#REF!,13,0)</f>
        <v>#REF!</v>
      </c>
      <c r="H41" s="52" t="e">
        <f t="shared" si="2"/>
        <v>#REF!</v>
      </c>
      <c r="I41" s="50" t="e">
        <f t="shared" si="5"/>
        <v>#REF!</v>
      </c>
      <c r="J41" s="50" t="s">
        <v>86</v>
      </c>
      <c r="K41" s="50" t="e">
        <f>+IF(ISBLANK(VLOOKUP(A41,#REF!,5,0)),"",VLOOKUP(A41,#REF!,5,0))</f>
        <v>#REF!</v>
      </c>
      <c r="L41" s="50" t="e">
        <f>+IF(ISBLANK(VLOOKUP(A41,#REF!,9,9)),"",VLOOKUP(A41,#REF!,9,9))</f>
        <v>#REF!</v>
      </c>
      <c r="M41" s="50" t="e">
        <f t="shared" si="4"/>
        <v>#REF!</v>
      </c>
      <c r="N41" s="50" t="e">
        <f t="shared" si="3"/>
        <v>#REF!</v>
      </c>
      <c r="O41" s="50"/>
      <c r="P41" s="50"/>
    </row>
    <row r="42" spans="1:16" x14ac:dyDescent="0.2">
      <c r="A42" s="50" t="s">
        <v>90</v>
      </c>
      <c r="B42" s="50" t="str">
        <f t="shared" si="1"/>
        <v>9</v>
      </c>
      <c r="C42" s="50" t="e">
        <f>+MID(VLOOKUP(A42,#REF!,2,0),4,LEN(VLOOKUP(A42,#REF!,2,0))-4)</f>
        <v>#REF!</v>
      </c>
      <c r="D42" s="50" t="s">
        <v>23</v>
      </c>
      <c r="E42" s="50" t="e">
        <f>+VLOOKUP(A42,#REF!,3,0)</f>
        <v>#REF!</v>
      </c>
      <c r="F42" s="50" t="e">
        <f>+VLOOKUP(A42,#REF!,10,0)</f>
        <v>#REF!</v>
      </c>
      <c r="G42" s="50" t="e">
        <f>+VLOOKUP(A42,#REF!,13,0)</f>
        <v>#REF!</v>
      </c>
      <c r="H42" s="52" t="e">
        <f t="shared" si="2"/>
        <v>#REF!</v>
      </c>
      <c r="I42" s="50" t="e">
        <f t="shared" si="5"/>
        <v>#REF!</v>
      </c>
      <c r="J42" s="50" t="s">
        <v>86</v>
      </c>
      <c r="K42" s="50" t="e">
        <f>+IF(ISBLANK(VLOOKUP(A42,#REF!,5,0)),"",VLOOKUP(A42,#REF!,5,0))</f>
        <v>#REF!</v>
      </c>
      <c r="L42" s="50" t="e">
        <f>+IF(ISBLANK(VLOOKUP(A42,#REF!,9,9)),"",VLOOKUP(A42,#REF!,9,9))</f>
        <v>#REF!</v>
      </c>
      <c r="M42" s="50" t="e">
        <f t="shared" si="4"/>
        <v>#REF!</v>
      </c>
      <c r="N42" s="50" t="e">
        <f t="shared" si="3"/>
        <v>#REF!</v>
      </c>
      <c r="O42" s="50"/>
      <c r="P42" s="50"/>
    </row>
    <row r="43" spans="1:16" x14ac:dyDescent="0.2">
      <c r="A43" s="50" t="s">
        <v>91</v>
      </c>
      <c r="B43" s="50" t="str">
        <f>+LEFT(A43,2)</f>
        <v>10</v>
      </c>
      <c r="C43" s="50" t="e">
        <f>+MID(VLOOKUP(A43,#REF!,2,0),5,LEN(VLOOKUP(A43,#REF!,2,0))-5)</f>
        <v>#REF!</v>
      </c>
      <c r="D43" s="50" t="s">
        <v>24</v>
      </c>
      <c r="E43" s="50" t="e">
        <f>+VLOOKUP(A43,#REF!,3,0)</f>
        <v>#REF!</v>
      </c>
      <c r="F43" s="50" t="e">
        <f>+VLOOKUP(A43,#REF!,10,0)</f>
        <v>#REF!</v>
      </c>
      <c r="G43" s="50" t="e">
        <f>+VLOOKUP(A43,#REF!,13,0)</f>
        <v>#REF!</v>
      </c>
      <c r="H43" s="52" t="e">
        <f t="shared" si="2"/>
        <v>#REF!</v>
      </c>
      <c r="I43" s="50" t="e">
        <f t="shared" si="5"/>
        <v>#REF!</v>
      </c>
      <c r="J43" s="50" t="s">
        <v>92</v>
      </c>
      <c r="K43" s="50" t="e">
        <f>+IF(ISBLANK(VLOOKUP(A43,#REF!,5,0)),"",VLOOKUP(A43,#REF!,5,0))</f>
        <v>#REF!</v>
      </c>
      <c r="L43" s="50" t="e">
        <f>+IF(ISBLANK(VLOOKUP(A43,#REF!,9,0)),"",VLOOKUP(A43,#REF!,9,0))</f>
        <v>#REF!</v>
      </c>
      <c r="M43" s="50" t="e">
        <f t="shared" si="4"/>
        <v>#REF!</v>
      </c>
      <c r="N43" s="50" t="e">
        <f t="shared" si="3"/>
        <v>#REF!</v>
      </c>
      <c r="O43" s="50"/>
      <c r="P43" s="50"/>
    </row>
    <row r="44" spans="1:16" x14ac:dyDescent="0.2">
      <c r="A44" s="50" t="s">
        <v>93</v>
      </c>
      <c r="B44" s="50" t="str">
        <f t="shared" ref="B44:B82" si="6">+LEFT(A44,2)</f>
        <v>10</v>
      </c>
      <c r="C44" s="50" t="e">
        <f>+MID(VLOOKUP(A44,#REF!,2,0),5,LEN(VLOOKUP(A44,#REF!,2,0))-5)</f>
        <v>#REF!</v>
      </c>
      <c r="D44" s="50" t="s">
        <v>24</v>
      </c>
      <c r="E44" s="50" t="e">
        <f>+VLOOKUP(A44,#REF!,3,0)</f>
        <v>#REF!</v>
      </c>
      <c r="F44" s="50" t="e">
        <f>+VLOOKUP(A44,#REF!,10,0)</f>
        <v>#REF!</v>
      </c>
      <c r="G44" s="50" t="e">
        <f>+VLOOKUP(A44,#REF!,13,0)</f>
        <v>#REF!</v>
      </c>
      <c r="H44" s="52" t="e">
        <f t="shared" si="2"/>
        <v>#REF!</v>
      </c>
      <c r="I44" s="50" t="e">
        <f t="shared" si="5"/>
        <v>#REF!</v>
      </c>
      <c r="J44" s="50" t="s">
        <v>92</v>
      </c>
      <c r="K44" s="50" t="e">
        <f>+IF(ISBLANK(VLOOKUP(A44,#REF!,5,0)),"",VLOOKUP(A44,#REF!,5,0))</f>
        <v>#REF!</v>
      </c>
      <c r="L44" s="50" t="e">
        <f>+IF(ISBLANK(VLOOKUP(A44,#REF!,9,0)),"",VLOOKUP(A44,#REF!,9,0))</f>
        <v>#REF!</v>
      </c>
      <c r="M44" s="50" t="e">
        <f t="shared" si="4"/>
        <v>#REF!</v>
      </c>
      <c r="N44" s="50" t="e">
        <f t="shared" si="3"/>
        <v>#REF!</v>
      </c>
      <c r="O44" s="50"/>
      <c r="P44" s="50"/>
    </row>
    <row r="45" spans="1:16" x14ac:dyDescent="0.2">
      <c r="A45" s="50" t="s">
        <v>94</v>
      </c>
      <c r="B45" s="50" t="str">
        <f t="shared" si="6"/>
        <v>10</v>
      </c>
      <c r="C45" s="50" t="e">
        <f>+MID(VLOOKUP(A45,#REF!,2,0),5,LEN(VLOOKUP(A45,#REF!,2,0))-5)</f>
        <v>#REF!</v>
      </c>
      <c r="D45" s="50" t="s">
        <v>24</v>
      </c>
      <c r="E45" s="50" t="e">
        <f>+VLOOKUP(A45,#REF!,3,0)</f>
        <v>#REF!</v>
      </c>
      <c r="F45" s="50" t="e">
        <f>+VLOOKUP(A45,#REF!,10,0)</f>
        <v>#REF!</v>
      </c>
      <c r="G45" s="50" t="e">
        <f>+VLOOKUP(A45,#REF!,13,0)</f>
        <v>#REF!</v>
      </c>
      <c r="H45" s="52" t="e">
        <f t="shared" si="2"/>
        <v>#REF!</v>
      </c>
      <c r="I45" s="50" t="e">
        <f t="shared" si="5"/>
        <v>#REF!</v>
      </c>
      <c r="J45" s="50" t="s">
        <v>92</v>
      </c>
      <c r="K45" s="50" t="e">
        <f>+IF(ISBLANK(VLOOKUP(A45,#REF!,5,0)),"",VLOOKUP(A45,#REF!,5,0))</f>
        <v>#REF!</v>
      </c>
      <c r="L45" s="50" t="e">
        <f>+IF(ISBLANK(VLOOKUP(A45,#REF!,9,0)),"",VLOOKUP(A45,#REF!,9,0))</f>
        <v>#REF!</v>
      </c>
      <c r="M45" s="50" t="e">
        <f t="shared" si="4"/>
        <v>#REF!</v>
      </c>
      <c r="N45" s="50" t="e">
        <f t="shared" si="3"/>
        <v>#REF!</v>
      </c>
      <c r="O45" s="50"/>
      <c r="P45" s="50"/>
    </row>
    <row r="46" spans="1:16" x14ac:dyDescent="0.2">
      <c r="A46" s="50" t="s">
        <v>95</v>
      </c>
      <c r="B46" s="50" t="str">
        <f t="shared" si="6"/>
        <v>11</v>
      </c>
      <c r="C46" s="50" t="e">
        <f>+MID(VLOOKUP(A46,#REF!,2,0),5,LEN(VLOOKUP(A46,#REF!,2,0))-5)</f>
        <v>#REF!</v>
      </c>
      <c r="D46" s="50" t="s">
        <v>24</v>
      </c>
      <c r="E46" s="50" t="e">
        <f>+VLOOKUP(A46,#REF!,3,0)</f>
        <v>#REF!</v>
      </c>
      <c r="F46" s="50" t="e">
        <f>+VLOOKUP(A46,#REF!,10,0)</f>
        <v>#REF!</v>
      </c>
      <c r="G46" s="50" t="e">
        <f>+VLOOKUP(A46,#REF!,13,0)</f>
        <v>#REF!</v>
      </c>
      <c r="H46" s="52" t="e">
        <f t="shared" si="2"/>
        <v>#REF!</v>
      </c>
      <c r="I46" s="50" t="e">
        <f t="shared" si="5"/>
        <v>#REF!</v>
      </c>
      <c r="J46" s="50" t="s">
        <v>96</v>
      </c>
      <c r="K46" s="50" t="e">
        <f>+IF(ISBLANK(VLOOKUP(A46,#REF!,5,0)),"",VLOOKUP(A46,#REF!,5,0))</f>
        <v>#REF!</v>
      </c>
      <c r="L46" s="50" t="e">
        <f>+IF(ISBLANK(VLOOKUP(A46,#REF!,9,0)),"",VLOOKUP(A46,#REF!,9,0))</f>
        <v>#REF!</v>
      </c>
      <c r="M46" s="50" t="e">
        <f t="shared" si="4"/>
        <v>#REF!</v>
      </c>
      <c r="N46" s="50" t="e">
        <f t="shared" si="3"/>
        <v>#REF!</v>
      </c>
      <c r="O46" s="50"/>
      <c r="P46" s="50"/>
    </row>
    <row r="47" spans="1:16" x14ac:dyDescent="0.2">
      <c r="A47" s="50" t="s">
        <v>97</v>
      </c>
      <c r="B47" s="50" t="str">
        <f t="shared" si="6"/>
        <v>11</v>
      </c>
      <c r="C47" s="50" t="e">
        <f>+MID(VLOOKUP(A47,#REF!,2,0),5,LEN(VLOOKUP(A47,#REF!,2,0))-5)</f>
        <v>#REF!</v>
      </c>
      <c r="D47" s="50" t="s">
        <v>24</v>
      </c>
      <c r="E47" s="50" t="e">
        <f>+VLOOKUP(A47,#REF!,3,0)</f>
        <v>#REF!</v>
      </c>
      <c r="F47" s="50" t="e">
        <f>+VLOOKUP(A47,#REF!,10,0)</f>
        <v>#REF!</v>
      </c>
      <c r="G47" s="50" t="e">
        <f>+VLOOKUP(A47,#REF!,13,0)</f>
        <v>#REF!</v>
      </c>
      <c r="H47" s="52" t="e">
        <f t="shared" si="2"/>
        <v>#REF!</v>
      </c>
      <c r="I47" s="50" t="e">
        <f t="shared" si="5"/>
        <v>#REF!</v>
      </c>
      <c r="J47" s="50" t="s">
        <v>96</v>
      </c>
      <c r="K47" s="50" t="e">
        <f>+IF(ISBLANK(VLOOKUP(A47,#REF!,5,0)),"",VLOOKUP(A47,#REF!,5,0))</f>
        <v>#REF!</v>
      </c>
      <c r="L47" s="50" t="e">
        <f>+IF(ISBLANK(VLOOKUP(A47,#REF!,9,0)),"",VLOOKUP(A47,#REF!,9,0))</f>
        <v>#REF!</v>
      </c>
      <c r="M47" s="50" t="e">
        <f t="shared" si="4"/>
        <v>#REF!</v>
      </c>
      <c r="N47" s="50" t="e">
        <f t="shared" si="3"/>
        <v>#REF!</v>
      </c>
      <c r="O47" s="50"/>
      <c r="P47" s="50"/>
    </row>
    <row r="48" spans="1:16" x14ac:dyDescent="0.2">
      <c r="A48" s="50" t="s">
        <v>98</v>
      </c>
      <c r="B48" s="50" t="str">
        <f t="shared" si="6"/>
        <v>11</v>
      </c>
      <c r="C48" s="50" t="e">
        <f>+MID(VLOOKUP(A48,#REF!,2,0),5,LEN(VLOOKUP(A48,#REF!,2,0))-5)</f>
        <v>#REF!</v>
      </c>
      <c r="D48" s="50" t="s">
        <v>24</v>
      </c>
      <c r="E48" s="50" t="e">
        <f>+VLOOKUP(A48,#REF!,3,0)</f>
        <v>#REF!</v>
      </c>
      <c r="F48" s="50" t="e">
        <f>+VLOOKUP(A48,#REF!,10,0)</f>
        <v>#REF!</v>
      </c>
      <c r="G48" s="50" t="e">
        <f>+VLOOKUP(A48,#REF!,13,0)</f>
        <v>#REF!</v>
      </c>
      <c r="H48" s="52" t="e">
        <f t="shared" si="2"/>
        <v>#REF!</v>
      </c>
      <c r="I48" s="50" t="e">
        <f t="shared" si="5"/>
        <v>#REF!</v>
      </c>
      <c r="J48" s="50" t="s">
        <v>96</v>
      </c>
      <c r="K48" s="50" t="e">
        <f>+IF(ISBLANK(VLOOKUP(A48,#REF!,5,0)),"",VLOOKUP(A48,#REF!,5,0))</f>
        <v>#REF!</v>
      </c>
      <c r="L48" s="50" t="e">
        <f>+IF(ISBLANK(VLOOKUP(A48,#REF!,9,0)),"",VLOOKUP(A48,#REF!,9,0))</f>
        <v>#REF!</v>
      </c>
      <c r="M48" s="50" t="e">
        <f t="shared" si="4"/>
        <v>#REF!</v>
      </c>
      <c r="N48" s="50" t="e">
        <f t="shared" si="3"/>
        <v>#REF!</v>
      </c>
      <c r="O48" s="50"/>
      <c r="P48" s="50"/>
    </row>
    <row r="49" spans="1:16" x14ac:dyDescent="0.2">
      <c r="A49" s="50" t="s">
        <v>99</v>
      </c>
      <c r="B49" s="50" t="str">
        <f t="shared" si="6"/>
        <v>11</v>
      </c>
      <c r="C49" s="50" t="e">
        <f>+MID(VLOOKUP(A49,#REF!,2,0),5,LEN(VLOOKUP(A49,#REF!,2,0))-5)</f>
        <v>#REF!</v>
      </c>
      <c r="D49" s="50" t="s">
        <v>24</v>
      </c>
      <c r="E49" s="50" t="e">
        <f>+VLOOKUP(A49,#REF!,3,0)</f>
        <v>#REF!</v>
      </c>
      <c r="F49" s="50" t="e">
        <f>+VLOOKUP(A49,#REF!,10,0)</f>
        <v>#REF!</v>
      </c>
      <c r="G49" s="50" t="e">
        <f>+VLOOKUP(A49,#REF!,13,0)</f>
        <v>#REF!</v>
      </c>
      <c r="H49" s="52" t="e">
        <f t="shared" si="2"/>
        <v>#REF!</v>
      </c>
      <c r="I49" s="50" t="e">
        <f t="shared" si="5"/>
        <v>#REF!</v>
      </c>
      <c r="J49" s="50" t="s">
        <v>96</v>
      </c>
      <c r="K49" s="50" t="e">
        <f>+IF(ISBLANK(VLOOKUP(A49,#REF!,5,0)),"",VLOOKUP(A49,#REF!,5,0))</f>
        <v>#REF!</v>
      </c>
      <c r="L49" s="50" t="e">
        <f>+IF(ISBLANK(VLOOKUP(A49,#REF!,9,0)),"",VLOOKUP(A49,#REF!,9,0))</f>
        <v>#REF!</v>
      </c>
      <c r="M49" s="50" t="e">
        <f t="shared" si="4"/>
        <v>#REF!</v>
      </c>
      <c r="N49" s="50" t="e">
        <f t="shared" si="3"/>
        <v>#REF!</v>
      </c>
      <c r="O49" s="50"/>
      <c r="P49" s="50"/>
    </row>
    <row r="50" spans="1:16" x14ac:dyDescent="0.2">
      <c r="A50" s="50" t="s">
        <v>100</v>
      </c>
      <c r="B50" s="50" t="str">
        <f t="shared" si="6"/>
        <v>12</v>
      </c>
      <c r="C50" s="50" t="e">
        <f>+MID(VLOOKUP(A50,#REF!,2,0),5,LEN(VLOOKUP(A50,#REF!,2,0))-5)</f>
        <v>#REF!</v>
      </c>
      <c r="D50" s="50" t="s">
        <v>24</v>
      </c>
      <c r="E50" s="50" t="e">
        <f>+VLOOKUP(A50,#REF!,3,0)</f>
        <v>#REF!</v>
      </c>
      <c r="F50" s="50" t="e">
        <f>+VLOOKUP(A50,#REF!,10,0)</f>
        <v>#REF!</v>
      </c>
      <c r="G50" s="50" t="e">
        <f>+VLOOKUP(A50,#REF!,13,0)</f>
        <v>#REF!</v>
      </c>
      <c r="H50" s="52" t="e">
        <f t="shared" si="2"/>
        <v>#REF!</v>
      </c>
      <c r="I50" s="50" t="e">
        <f t="shared" si="5"/>
        <v>#REF!</v>
      </c>
      <c r="J50" s="50" t="s">
        <v>101</v>
      </c>
      <c r="K50" s="50" t="e">
        <f>+IF(ISBLANK(VLOOKUP(A50,#REF!,5,0)),"",VLOOKUP(A50,#REF!,5,0))</f>
        <v>#REF!</v>
      </c>
      <c r="L50" s="50" t="e">
        <f>+IF(ISBLANK(VLOOKUP(A50,#REF!,9,0)),"",VLOOKUP(A50,#REF!,9,0))</f>
        <v>#REF!</v>
      </c>
      <c r="M50" s="50" t="e">
        <f t="shared" si="4"/>
        <v>#REF!</v>
      </c>
      <c r="N50" s="50" t="e">
        <f t="shared" si="3"/>
        <v>#REF!</v>
      </c>
      <c r="O50" s="50"/>
      <c r="P50" s="50"/>
    </row>
    <row r="51" spans="1:16" x14ac:dyDescent="0.2">
      <c r="A51" s="50" t="s">
        <v>102</v>
      </c>
      <c r="B51" s="50" t="str">
        <f t="shared" si="6"/>
        <v>12</v>
      </c>
      <c r="C51" s="50" t="e">
        <f>+MID(VLOOKUP(A51,#REF!,2,0),6,LEN(VLOOKUP(A51,#REF!,2,0))-6)</f>
        <v>#REF!</v>
      </c>
      <c r="D51" s="50" t="s">
        <v>24</v>
      </c>
      <c r="E51" s="50" t="e">
        <f>+VLOOKUP(A51,#REF!,3,0)</f>
        <v>#REF!</v>
      </c>
      <c r="F51" s="50" t="e">
        <f>+VLOOKUP(A51,#REF!,10,0)</f>
        <v>#REF!</v>
      </c>
      <c r="G51" s="50" t="e">
        <f>+VLOOKUP(A51,#REF!,13,0)</f>
        <v>#REF!</v>
      </c>
      <c r="H51" s="52" t="e">
        <f t="shared" si="2"/>
        <v>#REF!</v>
      </c>
      <c r="I51" s="50" t="e">
        <f t="shared" si="5"/>
        <v>#REF!</v>
      </c>
      <c r="J51" s="50" t="s">
        <v>101</v>
      </c>
      <c r="K51" s="50" t="e">
        <f>+IF(ISBLANK(VLOOKUP(A51,#REF!,5,0)),"",VLOOKUP(A51,#REF!,5,0))</f>
        <v>#REF!</v>
      </c>
      <c r="L51" s="50" t="e">
        <f>+IF(ISBLANK(VLOOKUP(A51,#REF!,9,0)),"",VLOOKUP(A51,#REF!,9,0))</f>
        <v>#REF!</v>
      </c>
      <c r="M51" s="50" t="e">
        <f t="shared" si="4"/>
        <v>#REF!</v>
      </c>
      <c r="N51" s="50" t="e">
        <f t="shared" si="3"/>
        <v>#REF!</v>
      </c>
      <c r="O51" s="50"/>
      <c r="P51" s="50"/>
    </row>
    <row r="52" spans="1:16" x14ac:dyDescent="0.2">
      <c r="A52" s="50" t="s">
        <v>103</v>
      </c>
      <c r="B52" s="50" t="str">
        <f t="shared" si="6"/>
        <v>12</v>
      </c>
      <c r="C52" s="50" t="e">
        <f>+MID(VLOOKUP(A52,#REF!,2,0),6,LEN(VLOOKUP(A52,#REF!,2,0))-6)</f>
        <v>#REF!</v>
      </c>
      <c r="D52" s="50" t="s">
        <v>24</v>
      </c>
      <c r="E52" s="50" t="e">
        <f>+VLOOKUP(A52,#REF!,3,0)</f>
        <v>#REF!</v>
      </c>
      <c r="F52" s="50" t="e">
        <f>+VLOOKUP(A52,#REF!,10,0)</f>
        <v>#REF!</v>
      </c>
      <c r="G52" s="50" t="e">
        <f>+VLOOKUP(A52,#REF!,13,0)</f>
        <v>#REF!</v>
      </c>
      <c r="H52" s="52" t="e">
        <f t="shared" si="2"/>
        <v>#REF!</v>
      </c>
      <c r="I52" s="50" t="e">
        <f t="shared" si="5"/>
        <v>#REF!</v>
      </c>
      <c r="J52" s="50" t="s">
        <v>101</v>
      </c>
      <c r="K52" s="50" t="e">
        <f>+IF(ISBLANK(VLOOKUP(A52,#REF!,5,0)),"",VLOOKUP(A52,#REF!,5,0))</f>
        <v>#REF!</v>
      </c>
      <c r="L52" s="50" t="e">
        <f>+IF(ISBLANK(VLOOKUP(A52,#REF!,9,0)),"",VLOOKUP(A52,#REF!,9,0))</f>
        <v>#REF!</v>
      </c>
      <c r="M52" s="50" t="e">
        <f t="shared" si="4"/>
        <v>#REF!</v>
      </c>
      <c r="N52" s="50" t="e">
        <f t="shared" si="3"/>
        <v>#REF!</v>
      </c>
      <c r="O52" s="50"/>
      <c r="P52" s="50"/>
    </row>
    <row r="53" spans="1:16" x14ac:dyDescent="0.2">
      <c r="A53" s="50" t="s">
        <v>104</v>
      </c>
      <c r="B53" s="50" t="str">
        <f t="shared" si="6"/>
        <v>12</v>
      </c>
      <c r="C53" s="50" t="e">
        <f>+MID(VLOOKUP(A53,#REF!,2,0),6,LEN(VLOOKUP(A53,#REF!,2,0))-6)</f>
        <v>#REF!</v>
      </c>
      <c r="D53" s="50" t="s">
        <v>24</v>
      </c>
      <c r="E53" s="50" t="e">
        <f>+VLOOKUP(A53,#REF!,3,0)</f>
        <v>#REF!</v>
      </c>
      <c r="F53" s="50" t="e">
        <f>+VLOOKUP(A53,#REF!,10,0)</f>
        <v>#REF!</v>
      </c>
      <c r="G53" s="50" t="e">
        <f>+VLOOKUP(A53,#REF!,13,0)</f>
        <v>#REF!</v>
      </c>
      <c r="H53" s="52" t="e">
        <f>+_xlfn.RANK.EQ(G53,$G$2:$G$82,1)</f>
        <v>#REF!</v>
      </c>
      <c r="I53" s="50" t="e">
        <f t="shared" si="5"/>
        <v>#REF!</v>
      </c>
      <c r="J53" s="50" t="s">
        <v>101</v>
      </c>
      <c r="K53" s="50" t="e">
        <f>+IF(ISBLANK(VLOOKUP(A53,#REF!,5,0)),"",VLOOKUP(A53,#REF!,5,0))</f>
        <v>#REF!</v>
      </c>
      <c r="L53" s="50" t="e">
        <f>+IF(ISBLANK(VLOOKUP(A53,#REF!,9,0)),"",VLOOKUP(A53,#REF!,9,0))</f>
        <v>#REF!</v>
      </c>
      <c r="M53" s="50" t="e">
        <f t="shared" si="4"/>
        <v>#REF!</v>
      </c>
      <c r="N53" s="50" t="e">
        <f>+AVERAGEIF($D$2:$D$82,D53,$M$2:$M$82)</f>
        <v>#REF!</v>
      </c>
      <c r="O53" s="50"/>
      <c r="P53" s="50"/>
    </row>
    <row r="54" spans="1:16" x14ac:dyDescent="0.2">
      <c r="A54" s="50" t="s">
        <v>105</v>
      </c>
      <c r="B54" s="50" t="str">
        <f t="shared" si="6"/>
        <v>12</v>
      </c>
      <c r="C54" s="50" t="e">
        <f>+MID(VLOOKUP(A54,#REF!,2,0),6,LEN(VLOOKUP(A54,#REF!,2,0))-6)</f>
        <v>#REF!</v>
      </c>
      <c r="D54" s="50" t="s">
        <v>24</v>
      </c>
      <c r="E54" s="50" t="e">
        <f>+VLOOKUP(A54,#REF!,3,0)</f>
        <v>#REF!</v>
      </c>
      <c r="F54" s="50" t="e">
        <f>+VLOOKUP(A54,#REF!,10,0)</f>
        <v>#REF!</v>
      </c>
      <c r="G54" s="50" t="e">
        <f>+VLOOKUP(A54,#REF!,13,0)</f>
        <v>#REF!</v>
      </c>
      <c r="H54" s="52" t="e">
        <f>+_xlfn.RANK.EQ(G54,$G$2:$G$82,1)</f>
        <v>#REF!</v>
      </c>
      <c r="I54" s="50" t="e">
        <f t="shared" si="5"/>
        <v>#REF!</v>
      </c>
      <c r="J54" s="50" t="s">
        <v>101</v>
      </c>
      <c r="K54" s="50" t="e">
        <f>+IF(ISBLANK(VLOOKUP(A54,#REF!,5,0)),"",VLOOKUP(A54,#REF!,5,0))</f>
        <v>#REF!</v>
      </c>
      <c r="L54" s="50" t="e">
        <f>+IF(ISBLANK(VLOOKUP(A54,#REF!,9,0)),"",VLOOKUP(A54,#REF!,9,0))</f>
        <v>#REF!</v>
      </c>
      <c r="M54" s="50" t="e">
        <f t="shared" si="4"/>
        <v>#REF!</v>
      </c>
      <c r="N54" s="50" t="e">
        <f>+AVERAGEIF($D$2:$D$82,D54,$M$2:$M$82)</f>
        <v>#REF!</v>
      </c>
      <c r="O54" s="50"/>
      <c r="P54" s="50"/>
    </row>
    <row r="55" spans="1:16" ht="12.75" customHeight="1" x14ac:dyDescent="0.2">
      <c r="A55" s="50" t="s">
        <v>106</v>
      </c>
      <c r="B55" s="50" t="str">
        <f t="shared" si="6"/>
        <v>13</v>
      </c>
      <c r="C55" s="50" t="e">
        <f>+MID(VLOOKUP(A55,#REF!,2,0),6,LEN(VLOOKUP(A55,#REF!,2,0))-6)</f>
        <v>#REF!</v>
      </c>
      <c r="D55" s="50" t="s">
        <v>107</v>
      </c>
      <c r="E55" s="50" t="e">
        <f>+VLOOKUP(A55,#REF!,3,0)</f>
        <v>#REF!</v>
      </c>
      <c r="F55" s="50" t="e">
        <f>+VLOOKUP(A55,#REF!,10,0)</f>
        <v>#REF!</v>
      </c>
      <c r="G55" s="50" t="e">
        <f>+VLOOKUP(A55,#REF!,13,0)</f>
        <v>#REF!</v>
      </c>
      <c r="H55" s="52" t="e">
        <f t="shared" si="2"/>
        <v>#REF!</v>
      </c>
      <c r="I55" s="50" t="e">
        <f t="shared" si="5"/>
        <v>#REF!</v>
      </c>
      <c r="J55" s="50" t="s">
        <v>108</v>
      </c>
      <c r="K55" s="50" t="e">
        <f>+IF(ISBLANK(VLOOKUP(A55,#REF!,5,0)),"",VLOOKUP(A55,#REF!,5,0))</f>
        <v>#REF!</v>
      </c>
      <c r="L55" s="50" t="e">
        <f>+IF(ISBLANK(VLOOKUP(A55,#REF!,9,0)),"",VLOOKUP(A55,#REF!,9,0))</f>
        <v>#REF!</v>
      </c>
      <c r="M55" s="50" t="e">
        <f t="shared" si="4"/>
        <v>#REF!</v>
      </c>
      <c r="N55" s="50" t="e">
        <f>+AVERAGEIF($D$2:$D$82,D55,$M$2:$M$82)</f>
        <v>#REF!</v>
      </c>
      <c r="O55" s="50"/>
      <c r="P55" s="50"/>
    </row>
    <row r="56" spans="1:16" ht="12.75" customHeight="1" x14ac:dyDescent="0.2">
      <c r="A56" s="50" t="s">
        <v>109</v>
      </c>
      <c r="B56" s="50" t="str">
        <f t="shared" si="6"/>
        <v>13</v>
      </c>
      <c r="C56" s="50" t="e">
        <f>+MID(VLOOKUP(A56,#REF!,2,0),6,LEN(VLOOKUP(A56,#REF!,2,0))-6)</f>
        <v>#REF!</v>
      </c>
      <c r="D56" s="50" t="s">
        <v>107</v>
      </c>
      <c r="E56" s="50" t="e">
        <f>+VLOOKUP(A56,#REF!,3,0)</f>
        <v>#REF!</v>
      </c>
      <c r="F56" s="50" t="e">
        <f>+VLOOKUP(A56,#REF!,10,0)</f>
        <v>#REF!</v>
      </c>
      <c r="G56" s="50" t="e">
        <f>+VLOOKUP(A56,#REF!,13,0)</f>
        <v>#REF!</v>
      </c>
      <c r="H56" s="52" t="e">
        <f t="shared" si="2"/>
        <v>#REF!</v>
      </c>
      <c r="I56" s="50" t="e">
        <f t="shared" si="5"/>
        <v>#REF!</v>
      </c>
      <c r="J56" s="50" t="s">
        <v>108</v>
      </c>
      <c r="K56" s="50" t="e">
        <f>+IF(ISBLANK(VLOOKUP(A56,#REF!,5,0)),"",VLOOKUP(A56,#REF!,5,0))</f>
        <v>#REF!</v>
      </c>
      <c r="L56" s="50" t="e">
        <f>+IF(ISBLANK(VLOOKUP(A56,#REF!,9,0)),"",VLOOKUP(A56,#REF!,9,0))</f>
        <v>#REF!</v>
      </c>
      <c r="M56" s="50" t="e">
        <f t="shared" si="4"/>
        <v>#REF!</v>
      </c>
      <c r="N56" s="50" t="e">
        <f t="shared" si="3"/>
        <v>#REF!</v>
      </c>
      <c r="O56" s="50"/>
      <c r="P56" s="50"/>
    </row>
    <row r="57" spans="1:16" ht="12.75" customHeight="1" x14ac:dyDescent="0.2">
      <c r="A57" s="50" t="s">
        <v>110</v>
      </c>
      <c r="B57" s="50" t="str">
        <f t="shared" si="6"/>
        <v>13</v>
      </c>
      <c r="C57" s="50" t="e">
        <f>+MID(VLOOKUP(A57,#REF!,2,0),6,LEN(VLOOKUP(A57,#REF!,2,0))-6)</f>
        <v>#REF!</v>
      </c>
      <c r="D57" s="50" t="s">
        <v>107</v>
      </c>
      <c r="E57" s="50" t="e">
        <f>+VLOOKUP(A57,#REF!,3,0)</f>
        <v>#REF!</v>
      </c>
      <c r="F57" s="50" t="e">
        <f>+VLOOKUP(A57,#REF!,10,0)</f>
        <v>#REF!</v>
      </c>
      <c r="G57" s="50" t="e">
        <f>+VLOOKUP(A57,#REF!,13,0)</f>
        <v>#REF!</v>
      </c>
      <c r="H57" s="52" t="e">
        <f t="shared" si="2"/>
        <v>#REF!</v>
      </c>
      <c r="I57" s="50" t="e">
        <f t="shared" si="5"/>
        <v>#REF!</v>
      </c>
      <c r="J57" s="50" t="s">
        <v>108</v>
      </c>
      <c r="K57" s="50" t="e">
        <f>+IF(ISBLANK(VLOOKUP(A57,#REF!,5,0)),"",VLOOKUP(A57,#REF!,5,0))</f>
        <v>#REF!</v>
      </c>
      <c r="L57" s="50" t="e">
        <f>+IF(ISBLANK(VLOOKUP(A57,#REF!,9,0)),"",VLOOKUP(A57,#REF!,9,0))</f>
        <v>#REF!</v>
      </c>
      <c r="M57" s="50" t="e">
        <f t="shared" si="4"/>
        <v>#REF!</v>
      </c>
      <c r="N57" s="50" t="e">
        <f t="shared" si="3"/>
        <v>#REF!</v>
      </c>
      <c r="O57" s="50"/>
      <c r="P57" s="50"/>
    </row>
    <row r="58" spans="1:16" ht="12.75" customHeight="1" x14ac:dyDescent="0.2">
      <c r="A58" s="50" t="s">
        <v>111</v>
      </c>
      <c r="B58" s="50" t="str">
        <f t="shared" si="6"/>
        <v>13</v>
      </c>
      <c r="C58" s="50" t="e">
        <f>+MID(VLOOKUP(A58,#REF!,2,0),6,LEN(VLOOKUP(A58,#REF!,2,0))-6)</f>
        <v>#REF!</v>
      </c>
      <c r="D58" s="50" t="s">
        <v>107</v>
      </c>
      <c r="E58" s="50" t="e">
        <f>+VLOOKUP(A58,#REF!,3,0)</f>
        <v>#REF!</v>
      </c>
      <c r="F58" s="50" t="e">
        <f>+VLOOKUP(A58,#REF!,10,0)</f>
        <v>#REF!</v>
      </c>
      <c r="G58" s="50" t="e">
        <f>+VLOOKUP(A58,#REF!,13,0)</f>
        <v>#REF!</v>
      </c>
      <c r="H58" s="52" t="e">
        <f t="shared" si="2"/>
        <v>#REF!</v>
      </c>
      <c r="I58" s="50" t="e">
        <f t="shared" si="5"/>
        <v>#REF!</v>
      </c>
      <c r="J58" s="50" t="s">
        <v>108</v>
      </c>
      <c r="K58" s="50" t="e">
        <f>+IF(ISBLANK(VLOOKUP(A58,#REF!,5,0)),"",VLOOKUP(A58,#REF!,5,0))</f>
        <v>#REF!</v>
      </c>
      <c r="L58" s="50" t="e">
        <f>+IF(ISBLANK(VLOOKUP(A58,#REF!,9,0)),"",VLOOKUP(A58,#REF!,9,0))</f>
        <v>#REF!</v>
      </c>
      <c r="M58" s="50" t="e">
        <f t="shared" si="4"/>
        <v>#REF!</v>
      </c>
      <c r="N58" s="50" t="e">
        <f t="shared" si="3"/>
        <v>#REF!</v>
      </c>
      <c r="O58" s="50"/>
      <c r="P58" s="50"/>
    </row>
    <row r="59" spans="1:16" ht="12.75" customHeight="1" x14ac:dyDescent="0.2">
      <c r="A59" s="50" t="s">
        <v>112</v>
      </c>
      <c r="B59" s="50" t="str">
        <f t="shared" si="6"/>
        <v>14</v>
      </c>
      <c r="C59" s="50" t="e">
        <f>+MID(VLOOKUP(A59,#REF!,2,0),6,LEN(VLOOKUP(A59,#REF!,2,0))-6)</f>
        <v>#REF!</v>
      </c>
      <c r="D59" s="50" t="s">
        <v>107</v>
      </c>
      <c r="E59" s="50" t="e">
        <f>+VLOOKUP(A59,#REF!,3,0)</f>
        <v>#REF!</v>
      </c>
      <c r="F59" s="50" t="e">
        <f>+VLOOKUP(A59,#REF!,10,0)</f>
        <v>#REF!</v>
      </c>
      <c r="G59" s="50" t="e">
        <f>+VLOOKUP(A59,#REF!,13,0)</f>
        <v>#REF!</v>
      </c>
      <c r="H59" s="52" t="e">
        <f t="shared" si="2"/>
        <v>#REF!</v>
      </c>
      <c r="I59" s="50" t="e">
        <f t="shared" si="5"/>
        <v>#REF!</v>
      </c>
      <c r="J59" s="50" t="s">
        <v>113</v>
      </c>
      <c r="K59" s="50" t="e">
        <f>+IF(ISBLANK(VLOOKUP(A59,#REF!,5,0)),"",VLOOKUP(A59,#REF!,5,0))</f>
        <v>#REF!</v>
      </c>
      <c r="L59" s="50" t="e">
        <f>+IF(ISBLANK(VLOOKUP(A59,#REF!,9,0)),"",VLOOKUP(A59,#REF!,9,0))</f>
        <v>#REF!</v>
      </c>
      <c r="M59" s="50" t="e">
        <f t="shared" si="4"/>
        <v>#REF!</v>
      </c>
      <c r="N59" s="50" t="e">
        <f t="shared" si="3"/>
        <v>#REF!</v>
      </c>
      <c r="O59" s="50"/>
      <c r="P59" s="50"/>
    </row>
    <row r="60" spans="1:16" ht="12.75" customHeight="1" x14ac:dyDescent="0.2">
      <c r="A60" s="50" t="s">
        <v>114</v>
      </c>
      <c r="B60" s="50" t="str">
        <f t="shared" si="6"/>
        <v>14</v>
      </c>
      <c r="C60" s="50" t="e">
        <f>+MID(VLOOKUP(A60,#REF!,2,0),6,LEN(VLOOKUP(A60,#REF!,2,0))-6)</f>
        <v>#REF!</v>
      </c>
      <c r="D60" s="50" t="s">
        <v>107</v>
      </c>
      <c r="E60" s="50" t="e">
        <f>+VLOOKUP(A60,#REF!,3,0)</f>
        <v>#REF!</v>
      </c>
      <c r="F60" s="50" t="e">
        <f>+VLOOKUP(A60,#REF!,10,0)</f>
        <v>#REF!</v>
      </c>
      <c r="G60" s="50" t="e">
        <f>+VLOOKUP(A60,#REF!,13,0)</f>
        <v>#REF!</v>
      </c>
      <c r="H60" s="52" t="e">
        <f t="shared" si="2"/>
        <v>#REF!</v>
      </c>
      <c r="I60" s="50" t="e">
        <f t="shared" si="5"/>
        <v>#REF!</v>
      </c>
      <c r="J60" s="50" t="s">
        <v>113</v>
      </c>
      <c r="K60" s="50" t="e">
        <f>+IF(ISBLANK(VLOOKUP(A60,#REF!,5,0)),"",VLOOKUP(A60,#REF!,5,0))</f>
        <v>#REF!</v>
      </c>
      <c r="L60" s="50" t="e">
        <f>+IF(ISBLANK(VLOOKUP(A60,#REF!,9,0)),"",VLOOKUP(A60,#REF!,9,0))</f>
        <v>#REF!</v>
      </c>
      <c r="M60" s="50" t="e">
        <f t="shared" si="4"/>
        <v>#REF!</v>
      </c>
      <c r="N60" s="50" t="e">
        <f t="shared" si="3"/>
        <v>#REF!</v>
      </c>
      <c r="O60" s="50"/>
      <c r="P60" s="50"/>
    </row>
    <row r="61" spans="1:16" ht="12.75" customHeight="1" x14ac:dyDescent="0.2">
      <c r="A61" s="50" t="s">
        <v>115</v>
      </c>
      <c r="B61" s="50" t="str">
        <f t="shared" si="6"/>
        <v>14</v>
      </c>
      <c r="C61" s="50" t="e">
        <f>+MID(VLOOKUP(A61,#REF!,2,0),6,LEN(VLOOKUP(A61,#REF!,2,0))-6)</f>
        <v>#REF!</v>
      </c>
      <c r="D61" s="50" t="s">
        <v>107</v>
      </c>
      <c r="E61" s="50" t="e">
        <f>+VLOOKUP(A61,#REF!,3,0)</f>
        <v>#REF!</v>
      </c>
      <c r="F61" s="50" t="e">
        <f>+VLOOKUP(A61,#REF!,10,0)</f>
        <v>#REF!</v>
      </c>
      <c r="G61" s="50" t="e">
        <f>+VLOOKUP(A61,#REF!,13,0)</f>
        <v>#REF!</v>
      </c>
      <c r="H61" s="52" t="e">
        <f t="shared" si="2"/>
        <v>#REF!</v>
      </c>
      <c r="I61" s="50" t="e">
        <f t="shared" si="5"/>
        <v>#REF!</v>
      </c>
      <c r="J61" s="50" t="s">
        <v>113</v>
      </c>
      <c r="K61" s="50" t="e">
        <f>+IF(ISBLANK(VLOOKUP(A61,#REF!,5,0)),"",VLOOKUP(A61,#REF!,5,0))</f>
        <v>#REF!</v>
      </c>
      <c r="L61" s="50" t="e">
        <f>+IF(ISBLANK(VLOOKUP(A61,#REF!,9,0)),"",VLOOKUP(A61,#REF!,9,0))</f>
        <v>#REF!</v>
      </c>
      <c r="M61" s="50" t="e">
        <f t="shared" si="4"/>
        <v>#REF!</v>
      </c>
      <c r="N61" s="50" t="e">
        <f t="shared" si="3"/>
        <v>#REF!</v>
      </c>
      <c r="O61" s="50"/>
      <c r="P61" s="50"/>
    </row>
    <row r="62" spans="1:16" ht="12.75" customHeight="1" x14ac:dyDescent="0.2">
      <c r="A62" s="50" t="s">
        <v>116</v>
      </c>
      <c r="B62" s="50" t="str">
        <f t="shared" si="6"/>
        <v>14</v>
      </c>
      <c r="C62" s="50" t="e">
        <f>+MID(VLOOKUP(A62,#REF!,2,0),6,LEN(VLOOKUP(A62,#REF!,2,0))-6)</f>
        <v>#REF!</v>
      </c>
      <c r="D62" s="50" t="s">
        <v>107</v>
      </c>
      <c r="E62" s="50" t="e">
        <f>+VLOOKUP(A62,#REF!,3,0)</f>
        <v>#REF!</v>
      </c>
      <c r="F62" s="50" t="e">
        <f>+VLOOKUP(A62,#REF!,10,0)</f>
        <v>#REF!</v>
      </c>
      <c r="G62" s="50" t="e">
        <f>+VLOOKUP(A62,#REF!,13,0)</f>
        <v>#REF!</v>
      </c>
      <c r="H62" s="52" t="e">
        <f t="shared" si="2"/>
        <v>#REF!</v>
      </c>
      <c r="I62" s="50" t="e">
        <f t="shared" si="5"/>
        <v>#REF!</v>
      </c>
      <c r="J62" s="50" t="s">
        <v>113</v>
      </c>
      <c r="K62" s="50" t="e">
        <f>+IF(ISBLANK(VLOOKUP(A62,#REF!,5,0)),"",VLOOKUP(A62,#REF!,5,0))</f>
        <v>#REF!</v>
      </c>
      <c r="L62" s="50" t="e">
        <f>+IF(ISBLANK(VLOOKUP(A62,#REF!,9,0)),"",VLOOKUP(A62,#REF!,9,0))</f>
        <v>#REF!</v>
      </c>
      <c r="M62" s="50" t="e">
        <f t="shared" si="4"/>
        <v>#REF!</v>
      </c>
      <c r="N62" s="50" t="e">
        <f t="shared" si="3"/>
        <v>#REF!</v>
      </c>
      <c r="O62" s="50"/>
      <c r="P62" s="50"/>
    </row>
    <row r="63" spans="1:16" ht="12.75" customHeight="1" x14ac:dyDescent="0.2">
      <c r="A63" s="50" t="s">
        <v>117</v>
      </c>
      <c r="B63" s="50" t="str">
        <f t="shared" si="6"/>
        <v>15</v>
      </c>
      <c r="C63" s="50" t="e">
        <f>+MID(VLOOKUP(A63,#REF!,2,0),6,LEN(VLOOKUP(A63,#REF!,2,0))-6)</f>
        <v>#REF!</v>
      </c>
      <c r="D63" s="50" t="s">
        <v>107</v>
      </c>
      <c r="E63" s="50" t="e">
        <f>+VLOOKUP(A63,#REF!,3,0)</f>
        <v>#REF!</v>
      </c>
      <c r="F63" s="50" t="e">
        <f>+VLOOKUP(A63,#REF!,10,0)</f>
        <v>#REF!</v>
      </c>
      <c r="G63" s="50" t="e">
        <f>+VLOOKUP(A63,#REF!,13,0)</f>
        <v>#REF!</v>
      </c>
      <c r="H63" s="52" t="e">
        <f t="shared" si="2"/>
        <v>#REF!</v>
      </c>
      <c r="I63" s="50" t="e">
        <f t="shared" si="5"/>
        <v>#REF!</v>
      </c>
      <c r="J63" s="50" t="s">
        <v>118</v>
      </c>
      <c r="K63" s="50" t="e">
        <f>+IF(ISBLANK(VLOOKUP(A63,#REF!,5,0)),"",VLOOKUP(A63,#REF!,5,0))</f>
        <v>#REF!</v>
      </c>
      <c r="L63" s="50" t="e">
        <f>+IF(ISBLANK(VLOOKUP(A63,#REF!,9,0)),"",VLOOKUP(A63,#REF!,9,0))</f>
        <v>#REF!</v>
      </c>
      <c r="M63" s="50" t="e">
        <f t="shared" si="4"/>
        <v>#REF!</v>
      </c>
      <c r="N63" s="50" t="e">
        <f t="shared" si="3"/>
        <v>#REF!</v>
      </c>
      <c r="O63" s="50"/>
      <c r="P63" s="50"/>
    </row>
    <row r="64" spans="1:16" x14ac:dyDescent="0.2">
      <c r="A64" s="50" t="s">
        <v>119</v>
      </c>
      <c r="B64" s="50" t="str">
        <f t="shared" si="6"/>
        <v>15</v>
      </c>
      <c r="C64" s="50" t="e">
        <f>+MID(VLOOKUP(A64,#REF!,2,0),6,LEN(VLOOKUP(A64,#REF!,2,0))-6)</f>
        <v>#REF!</v>
      </c>
      <c r="D64" s="50" t="s">
        <v>107</v>
      </c>
      <c r="E64" s="50" t="e">
        <f>+VLOOKUP(A64,#REF!,3,0)</f>
        <v>#REF!</v>
      </c>
      <c r="F64" s="50" t="e">
        <f>+VLOOKUP(A64,#REF!,10,0)</f>
        <v>#REF!</v>
      </c>
      <c r="G64" s="50" t="e">
        <f>+VLOOKUP(A64,#REF!,13,0)</f>
        <v>#REF!</v>
      </c>
      <c r="H64" s="52" t="e">
        <f t="shared" si="2"/>
        <v>#REF!</v>
      </c>
      <c r="I64" s="50" t="e">
        <f t="shared" si="5"/>
        <v>#REF!</v>
      </c>
      <c r="J64" s="50" t="s">
        <v>118</v>
      </c>
      <c r="K64" s="50" t="e">
        <f>+IF(ISBLANK(VLOOKUP(A64,#REF!,5,0)),"",VLOOKUP(A64,#REF!,5,0))</f>
        <v>#REF!</v>
      </c>
      <c r="L64" s="50" t="e">
        <f>+IF(ISBLANK(VLOOKUP(A64,#REF!,9,0)),"",VLOOKUP(A64,#REF!,9,0))</f>
        <v>#REF!</v>
      </c>
      <c r="M64" s="50" t="e">
        <f t="shared" si="4"/>
        <v>#REF!</v>
      </c>
      <c r="N64" s="50" t="e">
        <f t="shared" si="3"/>
        <v>#REF!</v>
      </c>
      <c r="O64" s="50"/>
      <c r="P64" s="50"/>
    </row>
    <row r="65" spans="1:16" x14ac:dyDescent="0.2">
      <c r="A65" s="50" t="s">
        <v>120</v>
      </c>
      <c r="B65" s="50" t="str">
        <f t="shared" si="6"/>
        <v>15</v>
      </c>
      <c r="C65" s="50" t="e">
        <f>+MID(VLOOKUP(A65,#REF!,2,0),6,LEN(VLOOKUP(A65,#REF!,2,0))-6)</f>
        <v>#REF!</v>
      </c>
      <c r="D65" s="50" t="s">
        <v>107</v>
      </c>
      <c r="E65" s="50" t="e">
        <f>+VLOOKUP(A65,#REF!,3,0)</f>
        <v>#REF!</v>
      </c>
      <c r="F65" s="50" t="e">
        <f>+VLOOKUP(A65,#REF!,10,0)</f>
        <v>#REF!</v>
      </c>
      <c r="G65" s="50" t="e">
        <f>+VLOOKUP(A65,#REF!,13,0)</f>
        <v>#REF!</v>
      </c>
      <c r="H65" s="52" t="e">
        <f t="shared" si="2"/>
        <v>#REF!</v>
      </c>
      <c r="I65" s="50" t="e">
        <f t="shared" si="5"/>
        <v>#REF!</v>
      </c>
      <c r="J65" s="50" t="s">
        <v>118</v>
      </c>
      <c r="K65" s="50" t="e">
        <f>+IF(ISBLANK(VLOOKUP(A65,#REF!,5,0)),"",VLOOKUP(A65,#REF!,5,0))</f>
        <v>#REF!</v>
      </c>
      <c r="L65" s="50" t="e">
        <f>+IF(ISBLANK(VLOOKUP(A65,#REF!,9,0)),"",VLOOKUP(A65,#REF!,9,0))</f>
        <v>#REF!</v>
      </c>
      <c r="M65" s="50" t="e">
        <f t="shared" si="4"/>
        <v>#REF!</v>
      </c>
      <c r="N65" s="50" t="e">
        <f t="shared" si="3"/>
        <v>#REF!</v>
      </c>
      <c r="O65" s="50"/>
      <c r="P65" s="50"/>
    </row>
    <row r="66" spans="1:16" x14ac:dyDescent="0.2">
      <c r="A66" s="50" t="s">
        <v>121</v>
      </c>
      <c r="B66" s="50" t="str">
        <f t="shared" si="6"/>
        <v>15</v>
      </c>
      <c r="C66" s="50" t="e">
        <f>+MID(VLOOKUP(A66,#REF!,2,0),6,LEN(VLOOKUP(A66,#REF!,2,0))-6)</f>
        <v>#REF!</v>
      </c>
      <c r="D66" s="50" t="s">
        <v>107</v>
      </c>
      <c r="E66" s="50" t="e">
        <f>+VLOOKUP(A66,#REF!,3,0)</f>
        <v>#REF!</v>
      </c>
      <c r="F66" s="50" t="e">
        <f>+VLOOKUP(A66,#REF!,10,0)</f>
        <v>#REF!</v>
      </c>
      <c r="G66" s="50" t="e">
        <f>+VLOOKUP(A66,#REF!,13,0)</f>
        <v>#REF!</v>
      </c>
      <c r="H66" s="52" t="e">
        <f t="shared" si="2"/>
        <v>#REF!</v>
      </c>
      <c r="I66" s="50" t="e">
        <f t="shared" ref="I66:I82" si="7">+IF(F66=$F$2,$P$4,IF(F66=$F$3,$P$2,$P$3))</f>
        <v>#REF!</v>
      </c>
      <c r="J66" s="50" t="s">
        <v>118</v>
      </c>
      <c r="K66" s="50" t="e">
        <f>+IF(ISBLANK(VLOOKUP(A66,#REF!,5,0)),"",VLOOKUP(A66,#REF!,5,0))</f>
        <v>#REF!</v>
      </c>
      <c r="L66" s="50" t="e">
        <f>+IF(ISBLANK(VLOOKUP(A66,#REF!,9,0)),"",VLOOKUP(A66,#REF!,9,0))</f>
        <v>#REF!</v>
      </c>
      <c r="M66" s="50" t="e">
        <f t="shared" si="4"/>
        <v>#REF!</v>
      </c>
      <c r="N66" s="50" t="e">
        <f t="shared" si="3"/>
        <v>#REF!</v>
      </c>
      <c r="O66" s="50"/>
      <c r="P66" s="50"/>
    </row>
    <row r="67" spans="1:16" x14ac:dyDescent="0.2">
      <c r="A67" s="50" t="s">
        <v>122</v>
      </c>
      <c r="B67" s="50" t="str">
        <f t="shared" si="6"/>
        <v>15</v>
      </c>
      <c r="C67" s="50" t="e">
        <f>+MID(VLOOKUP(A67,#REF!,2,0),6,LEN(VLOOKUP(A67,#REF!,2,0))-6)</f>
        <v>#REF!</v>
      </c>
      <c r="D67" s="50" t="s">
        <v>107</v>
      </c>
      <c r="E67" s="50" t="e">
        <f>+VLOOKUP(A67,#REF!,3,0)</f>
        <v>#REF!</v>
      </c>
      <c r="F67" s="50" t="e">
        <f>+VLOOKUP(A67,#REF!,10,0)</f>
        <v>#REF!</v>
      </c>
      <c r="G67" s="50" t="e">
        <f>+VLOOKUP(A67,#REF!,13,0)</f>
        <v>#REF!</v>
      </c>
      <c r="H67" s="52" t="e">
        <f t="shared" si="2"/>
        <v>#REF!</v>
      </c>
      <c r="I67" s="50" t="e">
        <f t="shared" si="7"/>
        <v>#REF!</v>
      </c>
      <c r="J67" s="50" t="s">
        <v>118</v>
      </c>
      <c r="K67" s="50" t="e">
        <f>+IF(ISBLANK(VLOOKUP(A67,#REF!,5,0)),"",VLOOKUP(A67,#REF!,5,0))</f>
        <v>#REF!</v>
      </c>
      <c r="L67" s="50" t="e">
        <f>+IF(ISBLANK(VLOOKUP(A67,#REF!,9,0)),"",VLOOKUP(A67,#REF!,9,0))</f>
        <v>#REF!</v>
      </c>
      <c r="M67" s="50" t="e">
        <f t="shared" si="4"/>
        <v>#REF!</v>
      </c>
      <c r="N67" s="50" t="e">
        <f t="shared" si="3"/>
        <v>#REF!</v>
      </c>
      <c r="O67" s="50"/>
      <c r="P67" s="50"/>
    </row>
    <row r="68" spans="1:16" x14ac:dyDescent="0.2">
      <c r="A68" s="50" t="s">
        <v>123</v>
      </c>
      <c r="B68" s="50" t="str">
        <f t="shared" si="6"/>
        <v>15</v>
      </c>
      <c r="C68" s="50" t="e">
        <f>+MID(VLOOKUP(A68,#REF!,2,0),6,LEN(VLOOKUP(A68,#REF!,2,0))-6)</f>
        <v>#REF!</v>
      </c>
      <c r="D68" s="50" t="s">
        <v>107</v>
      </c>
      <c r="E68" s="50" t="e">
        <f>+VLOOKUP(A68,#REF!,3,0)</f>
        <v>#REF!</v>
      </c>
      <c r="F68" s="50" t="e">
        <f>+VLOOKUP(A68,#REF!,10,0)</f>
        <v>#REF!</v>
      </c>
      <c r="G68" s="50" t="e">
        <f>+VLOOKUP(A68,#REF!,13,0)</f>
        <v>#REF!</v>
      </c>
      <c r="H68" s="52" t="e">
        <f t="shared" si="2"/>
        <v>#REF!</v>
      </c>
      <c r="I68" s="50" t="e">
        <f t="shared" si="7"/>
        <v>#REF!</v>
      </c>
      <c r="J68" s="50" t="s">
        <v>118</v>
      </c>
      <c r="K68" s="50" t="e">
        <f>+IF(ISBLANK(VLOOKUP(A68,#REF!,5,0)),"",VLOOKUP(A68,#REF!,5,0))</f>
        <v>#REF!</v>
      </c>
      <c r="L68" s="50" t="e">
        <f>+IF(ISBLANK(VLOOKUP(A68,#REF!,9,0)),"",VLOOKUP(A68,#REF!,9,0))</f>
        <v>#REF!</v>
      </c>
      <c r="M68" s="50" t="e">
        <f t="shared" ref="M68:M82" si="8">+IF(OR(AND(K68=1,L68=1),AND(ISBLANK(K68),ISBLANK(L68)),K68="",L68=""),0,IF(OR(AND(K68=1,L68=2),AND(K68=1,L68=3)),0.25,IF(OR(AND(K68=2,L68=2),AND(K68=3,L68=1),AND(K68=3,L68=2),AND(K68=2,L68=1)),0.5,IF(AND(K68=2,L68=3),0.75,1))))</f>
        <v>#REF!</v>
      </c>
      <c r="N68" s="50" t="e">
        <f t="shared" si="3"/>
        <v>#REF!</v>
      </c>
      <c r="O68" s="50"/>
      <c r="P68" s="50"/>
    </row>
    <row r="69" spans="1:16" x14ac:dyDescent="0.2">
      <c r="A69" s="50" t="s">
        <v>124</v>
      </c>
      <c r="B69" s="50" t="str">
        <f t="shared" si="6"/>
        <v>16</v>
      </c>
      <c r="C69" s="50" t="e">
        <f>+MID(VLOOKUP(A69,#REF!,2,0),6,LEN(VLOOKUP(A69,#REF!,2,0))-6)</f>
        <v>#REF!</v>
      </c>
      <c r="D69" s="50" t="s">
        <v>125</v>
      </c>
      <c r="E69" s="50" t="e">
        <f>+VLOOKUP(A69,#REF!,3,0)</f>
        <v>#REF!</v>
      </c>
      <c r="F69" s="50" t="e">
        <f>+VLOOKUP(A69,#REF!,10,0)</f>
        <v>#REF!</v>
      </c>
      <c r="G69" s="50" t="e">
        <f>+VLOOKUP(A69,#REF!,13,0)</f>
        <v>#REF!</v>
      </c>
      <c r="H69" s="52" t="e">
        <f t="shared" si="2"/>
        <v>#REF!</v>
      </c>
      <c r="I69" s="50" t="e">
        <f t="shared" si="7"/>
        <v>#REF!</v>
      </c>
      <c r="J69" s="50" t="s">
        <v>126</v>
      </c>
      <c r="K69" s="50" t="e">
        <f>+IF(ISBLANK(VLOOKUP(A69,#REF!,5,0)),"",VLOOKUP(A69,#REF!,5,0))</f>
        <v>#REF!</v>
      </c>
      <c r="L69" s="50" t="e">
        <f>+IF(ISBLANK(VLOOKUP(A69,#REF!,9,0)),"",VLOOKUP(A69,#REF!,9,0))</f>
        <v>#REF!</v>
      </c>
      <c r="M69" s="50" t="e">
        <f t="shared" si="8"/>
        <v>#REF!</v>
      </c>
      <c r="N69" s="50" t="e">
        <f t="shared" si="3"/>
        <v>#REF!</v>
      </c>
      <c r="O69" s="50"/>
      <c r="P69" s="50"/>
    </row>
    <row r="70" spans="1:16" x14ac:dyDescent="0.2">
      <c r="A70" s="50" t="s">
        <v>127</v>
      </c>
      <c r="B70" s="50" t="str">
        <f t="shared" si="6"/>
        <v>16</v>
      </c>
      <c r="C70" s="50" t="e">
        <f>+MID(VLOOKUP(A70,#REF!,2,0),6,LEN(VLOOKUP(A70,#REF!,2,0))-6)</f>
        <v>#REF!</v>
      </c>
      <c r="D70" s="50" t="s">
        <v>125</v>
      </c>
      <c r="E70" s="50" t="e">
        <f>+VLOOKUP(A70,#REF!,3,0)</f>
        <v>#REF!</v>
      </c>
      <c r="F70" s="50" t="e">
        <f>+VLOOKUP(A70,#REF!,10,0)</f>
        <v>#REF!</v>
      </c>
      <c r="G70" s="50" t="e">
        <f>+VLOOKUP(A70,#REF!,13,0)</f>
        <v>#REF!</v>
      </c>
      <c r="H70" s="52" t="e">
        <f t="shared" si="2"/>
        <v>#REF!</v>
      </c>
      <c r="I70" s="50" t="e">
        <f t="shared" si="7"/>
        <v>#REF!</v>
      </c>
      <c r="J70" s="50" t="s">
        <v>126</v>
      </c>
      <c r="K70" s="50" t="e">
        <f>+IF(ISBLANK(VLOOKUP(A70,#REF!,5,0)),"",VLOOKUP(A70,#REF!,5,0))</f>
        <v>#REF!</v>
      </c>
      <c r="L70" s="50" t="e">
        <f>+IF(ISBLANK(VLOOKUP(A70,#REF!,9,0)),"",VLOOKUP(A70,#REF!,9,0))</f>
        <v>#REF!</v>
      </c>
      <c r="M70" s="50" t="e">
        <f t="shared" si="8"/>
        <v>#REF!</v>
      </c>
      <c r="N70" s="50" t="e">
        <f t="shared" si="3"/>
        <v>#REF!</v>
      </c>
      <c r="O70" s="50"/>
      <c r="P70" s="50"/>
    </row>
    <row r="71" spans="1:16" x14ac:dyDescent="0.2">
      <c r="A71" s="50" t="s">
        <v>128</v>
      </c>
      <c r="B71" s="50" t="str">
        <f t="shared" si="6"/>
        <v>16</v>
      </c>
      <c r="C71" s="50" t="e">
        <f>+MID(VLOOKUP(A71,#REF!,2,0),6,LEN(VLOOKUP(A71,#REF!,2,0))-6)</f>
        <v>#REF!</v>
      </c>
      <c r="D71" s="50" t="s">
        <v>125</v>
      </c>
      <c r="E71" s="50" t="e">
        <f>+VLOOKUP(A71,#REF!,3,0)</f>
        <v>#REF!</v>
      </c>
      <c r="F71" s="50" t="e">
        <f>+VLOOKUP(A71,#REF!,10,0)</f>
        <v>#REF!</v>
      </c>
      <c r="G71" s="50" t="e">
        <f>+VLOOKUP(A71,#REF!,13,0)</f>
        <v>#REF!</v>
      </c>
      <c r="H71" s="52" t="e">
        <f t="shared" ref="H71:H82" si="9">+_xlfn.RANK.EQ(G71,$G$2:$G$82,1)</f>
        <v>#REF!</v>
      </c>
      <c r="I71" s="50" t="e">
        <f t="shared" si="7"/>
        <v>#REF!</v>
      </c>
      <c r="J71" s="50" t="s">
        <v>126</v>
      </c>
      <c r="K71" s="50" t="e">
        <f>+IF(ISBLANK(VLOOKUP(A71,#REF!,5,0)),"",VLOOKUP(A71,#REF!,5,0))</f>
        <v>#REF!</v>
      </c>
      <c r="L71" s="50" t="e">
        <f>+IF(ISBLANK(VLOOKUP(A71,#REF!,9,0)),"",VLOOKUP(A71,#REF!,9,0))</f>
        <v>#REF!</v>
      </c>
      <c r="M71" s="50" t="e">
        <f t="shared" si="8"/>
        <v>#REF!</v>
      </c>
      <c r="N71" s="50" t="e">
        <f t="shared" ref="N71:N82" si="10">+AVERAGEIF($D$2:$D$82,D71,$M$2:$M$82)</f>
        <v>#REF!</v>
      </c>
      <c r="O71" s="50"/>
      <c r="P71" s="50"/>
    </row>
    <row r="72" spans="1:16" x14ac:dyDescent="0.2">
      <c r="A72" s="50" t="s">
        <v>129</v>
      </c>
      <c r="B72" s="50" t="str">
        <f t="shared" si="6"/>
        <v>16</v>
      </c>
      <c r="C72" s="50" t="e">
        <f>+MID(VLOOKUP(A72,#REF!,2,0),6,LEN(VLOOKUP(A72,#REF!,2,0))-6)</f>
        <v>#REF!</v>
      </c>
      <c r="D72" s="50" t="s">
        <v>125</v>
      </c>
      <c r="E72" s="50" t="e">
        <f>+VLOOKUP(A72,#REF!,3,0)</f>
        <v>#REF!</v>
      </c>
      <c r="F72" s="50" t="e">
        <f>+VLOOKUP(A72,#REF!,10,0)</f>
        <v>#REF!</v>
      </c>
      <c r="G72" s="50" t="e">
        <f>+VLOOKUP(A72,#REF!,13,0)</f>
        <v>#REF!</v>
      </c>
      <c r="H72" s="52" t="e">
        <f t="shared" si="9"/>
        <v>#REF!</v>
      </c>
      <c r="I72" s="50" t="e">
        <f t="shared" si="7"/>
        <v>#REF!</v>
      </c>
      <c r="J72" s="50" t="s">
        <v>126</v>
      </c>
      <c r="K72" s="50" t="e">
        <f>+IF(ISBLANK(VLOOKUP(A72,#REF!,5,0)),"",VLOOKUP(A72,#REF!,5,0))</f>
        <v>#REF!</v>
      </c>
      <c r="L72" s="50" t="e">
        <f>+IF(ISBLANK(VLOOKUP(A72,#REF!,9,0)),"",VLOOKUP(A72,#REF!,9,0))</f>
        <v>#REF!</v>
      </c>
      <c r="M72" s="50" t="e">
        <f t="shared" si="8"/>
        <v>#REF!</v>
      </c>
      <c r="N72" s="50" t="e">
        <f t="shared" si="10"/>
        <v>#REF!</v>
      </c>
      <c r="O72" s="50"/>
      <c r="P72" s="50"/>
    </row>
    <row r="73" spans="1:16" x14ac:dyDescent="0.2">
      <c r="A73" s="50" t="s">
        <v>130</v>
      </c>
      <c r="B73" s="50" t="str">
        <f t="shared" si="6"/>
        <v>16</v>
      </c>
      <c r="C73" s="50" t="e">
        <f>+MID(VLOOKUP(A73,#REF!,2,0),6,LEN(VLOOKUP(A73,#REF!,2,0))-6)</f>
        <v>#REF!</v>
      </c>
      <c r="D73" s="50" t="s">
        <v>125</v>
      </c>
      <c r="E73" s="50" t="e">
        <f>+VLOOKUP(A73,#REF!,3,0)</f>
        <v>#REF!</v>
      </c>
      <c r="F73" s="50" t="e">
        <f>+VLOOKUP(A73,#REF!,10,0)</f>
        <v>#REF!</v>
      </c>
      <c r="G73" s="50" t="e">
        <f>+VLOOKUP(A73,#REF!,13,0)</f>
        <v>#REF!</v>
      </c>
      <c r="H73" s="52" t="e">
        <f t="shared" si="9"/>
        <v>#REF!</v>
      </c>
      <c r="I73" s="50" t="e">
        <f t="shared" si="7"/>
        <v>#REF!</v>
      </c>
      <c r="J73" s="50" t="s">
        <v>126</v>
      </c>
      <c r="K73" s="50" t="e">
        <f>+IF(ISBLANK(VLOOKUP(A73,#REF!,5,0)),"",VLOOKUP(A73,#REF!,5,0))</f>
        <v>#REF!</v>
      </c>
      <c r="L73" s="50" t="e">
        <f>+IF(ISBLANK(VLOOKUP(A73,#REF!,9,0)),"",VLOOKUP(A73,#REF!,9,0))</f>
        <v>#REF!</v>
      </c>
      <c r="M73" s="50" t="e">
        <f t="shared" si="8"/>
        <v>#REF!</v>
      </c>
      <c r="N73" s="50" t="e">
        <f t="shared" si="10"/>
        <v>#REF!</v>
      </c>
      <c r="O73" s="50"/>
      <c r="P73" s="50"/>
    </row>
    <row r="74" spans="1:16" x14ac:dyDescent="0.2">
      <c r="A74" s="50" t="s">
        <v>131</v>
      </c>
      <c r="B74" s="50" t="str">
        <f t="shared" si="6"/>
        <v>17</v>
      </c>
      <c r="C74" s="50" t="e">
        <f>+MID(VLOOKUP(A74,#REF!,2,0),6,LEN(VLOOKUP(A74,#REF!,2,0))-6)</f>
        <v>#REF!</v>
      </c>
      <c r="D74" s="50" t="s">
        <v>125</v>
      </c>
      <c r="E74" s="50" t="e">
        <f>+VLOOKUP(A74,#REF!,3,0)</f>
        <v>#REF!</v>
      </c>
      <c r="F74" s="50" t="e">
        <f>+VLOOKUP(A74,#REF!,10,0)</f>
        <v>#REF!</v>
      </c>
      <c r="G74" s="50" t="e">
        <f>+VLOOKUP(A74,#REF!,13,0)</f>
        <v>#REF!</v>
      </c>
      <c r="H74" s="52" t="e">
        <f t="shared" si="9"/>
        <v>#REF!</v>
      </c>
      <c r="I74" s="50" t="e">
        <f t="shared" si="7"/>
        <v>#REF!</v>
      </c>
      <c r="J74" s="50" t="s">
        <v>132</v>
      </c>
      <c r="K74" s="50" t="e">
        <f>+IF(ISBLANK(VLOOKUP(A74,#REF!,5,0)),"",VLOOKUP(A74,#REF!,5,0))</f>
        <v>#REF!</v>
      </c>
      <c r="L74" s="50" t="e">
        <f>+IF(ISBLANK(VLOOKUP(A74,#REF!,9,0)),"",VLOOKUP(A74,#REF!,9,0))</f>
        <v>#REF!</v>
      </c>
      <c r="M74" s="50" t="e">
        <f t="shared" si="8"/>
        <v>#REF!</v>
      </c>
      <c r="N74" s="50" t="e">
        <f t="shared" si="10"/>
        <v>#REF!</v>
      </c>
      <c r="O74" s="50"/>
      <c r="P74" s="50"/>
    </row>
    <row r="75" spans="1:16" x14ac:dyDescent="0.2">
      <c r="A75" s="50" t="s">
        <v>133</v>
      </c>
      <c r="B75" s="50" t="str">
        <f t="shared" si="6"/>
        <v>17</v>
      </c>
      <c r="C75" s="50" t="e">
        <f>+MID(VLOOKUP(A75,#REF!,2,0),6,LEN(VLOOKUP(A75,#REF!,2,0))-6)</f>
        <v>#REF!</v>
      </c>
      <c r="D75" s="50" t="s">
        <v>125</v>
      </c>
      <c r="E75" s="50" t="e">
        <f>+VLOOKUP(A75,#REF!,3,0)</f>
        <v>#REF!</v>
      </c>
      <c r="F75" s="50" t="e">
        <f>+VLOOKUP(A75,#REF!,10,0)</f>
        <v>#REF!</v>
      </c>
      <c r="G75" s="50" t="e">
        <f>+VLOOKUP(A75,#REF!,13,0)</f>
        <v>#REF!</v>
      </c>
      <c r="H75" s="52" t="e">
        <f t="shared" si="9"/>
        <v>#REF!</v>
      </c>
      <c r="I75" s="50" t="e">
        <f t="shared" si="7"/>
        <v>#REF!</v>
      </c>
      <c r="J75" s="50" t="s">
        <v>132</v>
      </c>
      <c r="K75" s="50" t="e">
        <f>+IF(ISBLANK(VLOOKUP(A75,#REF!,5,0)),"",VLOOKUP(A75,#REF!,5,0))</f>
        <v>#REF!</v>
      </c>
      <c r="L75" s="50" t="e">
        <f>+IF(ISBLANK(VLOOKUP(A75,#REF!,9,0)),"",VLOOKUP(A75,#REF!,9,0))</f>
        <v>#REF!</v>
      </c>
      <c r="M75" s="50" t="e">
        <f t="shared" si="8"/>
        <v>#REF!</v>
      </c>
      <c r="N75" s="50" t="e">
        <f t="shared" si="10"/>
        <v>#REF!</v>
      </c>
      <c r="O75" s="50"/>
      <c r="P75" s="50"/>
    </row>
    <row r="76" spans="1:16" x14ac:dyDescent="0.2">
      <c r="A76" s="50" t="s">
        <v>134</v>
      </c>
      <c r="B76" s="50" t="str">
        <f t="shared" si="6"/>
        <v>17</v>
      </c>
      <c r="C76" s="50" t="e">
        <f>+MID(VLOOKUP(A76,#REF!,2,0),6,LEN(VLOOKUP(A76,#REF!,2,0))-6)</f>
        <v>#REF!</v>
      </c>
      <c r="D76" s="50" t="s">
        <v>125</v>
      </c>
      <c r="E76" s="50" t="e">
        <f>+VLOOKUP(A76,#REF!,3,0)</f>
        <v>#REF!</v>
      </c>
      <c r="F76" s="50" t="e">
        <f>+VLOOKUP(A76,#REF!,10,0)</f>
        <v>#REF!</v>
      </c>
      <c r="G76" s="50" t="e">
        <f>+VLOOKUP(A76,#REF!,13,0)</f>
        <v>#REF!</v>
      </c>
      <c r="H76" s="52" t="e">
        <f t="shared" si="9"/>
        <v>#REF!</v>
      </c>
      <c r="I76" s="50" t="e">
        <f t="shared" si="7"/>
        <v>#REF!</v>
      </c>
      <c r="J76" s="50" t="s">
        <v>132</v>
      </c>
      <c r="K76" s="50" t="e">
        <f>+IF(ISBLANK(VLOOKUP(A76,#REF!,5,0)),"",VLOOKUP(A76,#REF!,5,0))</f>
        <v>#REF!</v>
      </c>
      <c r="L76" s="50" t="e">
        <f>+IF(ISBLANK(VLOOKUP(A76,#REF!,9,0)),"",VLOOKUP(A76,#REF!,9,0))</f>
        <v>#REF!</v>
      </c>
      <c r="M76" s="50" t="e">
        <f t="shared" si="8"/>
        <v>#REF!</v>
      </c>
      <c r="N76" s="50" t="e">
        <f t="shared" si="10"/>
        <v>#REF!</v>
      </c>
      <c r="O76" s="50"/>
      <c r="P76" s="50"/>
    </row>
    <row r="77" spans="1:16" x14ac:dyDescent="0.2">
      <c r="A77" s="50" t="s">
        <v>135</v>
      </c>
      <c r="B77" s="50" t="str">
        <f t="shared" si="6"/>
        <v>17</v>
      </c>
      <c r="C77" s="50" t="e">
        <f>+MID(VLOOKUP(A77,#REF!,2,0),6,LEN(VLOOKUP(A77,#REF!,2,0))-6)</f>
        <v>#REF!</v>
      </c>
      <c r="D77" s="50" t="s">
        <v>125</v>
      </c>
      <c r="E77" s="50" t="e">
        <f>+VLOOKUP(A77,#REF!,3,0)</f>
        <v>#REF!</v>
      </c>
      <c r="F77" s="50" t="e">
        <f>+VLOOKUP(A77,#REF!,10,0)</f>
        <v>#REF!</v>
      </c>
      <c r="G77" s="50" t="e">
        <f>+VLOOKUP(A77,#REF!,13,0)</f>
        <v>#REF!</v>
      </c>
      <c r="H77" s="52" t="e">
        <f t="shared" si="9"/>
        <v>#REF!</v>
      </c>
      <c r="I77" s="50" t="e">
        <f t="shared" si="7"/>
        <v>#REF!</v>
      </c>
      <c r="J77" s="50" t="s">
        <v>132</v>
      </c>
      <c r="K77" s="50" t="e">
        <f>+IF(ISBLANK(VLOOKUP(A77,#REF!,5,0)),"",VLOOKUP(A77,#REF!,5,0))</f>
        <v>#REF!</v>
      </c>
      <c r="L77" s="50" t="e">
        <f>+IF(ISBLANK(VLOOKUP(A77,#REF!,9,0)),"",VLOOKUP(A77,#REF!,9,0))</f>
        <v>#REF!</v>
      </c>
      <c r="M77" s="50" t="e">
        <f t="shared" si="8"/>
        <v>#REF!</v>
      </c>
      <c r="N77" s="50" t="e">
        <f t="shared" si="10"/>
        <v>#REF!</v>
      </c>
      <c r="O77" s="50"/>
      <c r="P77" s="50"/>
    </row>
    <row r="78" spans="1:16" x14ac:dyDescent="0.2">
      <c r="A78" s="50" t="s">
        <v>136</v>
      </c>
      <c r="B78" s="50" t="str">
        <f t="shared" si="6"/>
        <v>17</v>
      </c>
      <c r="C78" s="50" t="e">
        <f>+MID(VLOOKUP(A78,#REF!,2,0),6,LEN(VLOOKUP(A78,#REF!,2,0))-6)</f>
        <v>#REF!</v>
      </c>
      <c r="D78" s="50" t="s">
        <v>125</v>
      </c>
      <c r="E78" s="50" t="e">
        <f>+VLOOKUP(A78,#REF!,3,0)</f>
        <v>#REF!</v>
      </c>
      <c r="F78" s="50" t="e">
        <f>+VLOOKUP(A78,#REF!,10,0)</f>
        <v>#REF!</v>
      </c>
      <c r="G78" s="50" t="e">
        <f>+VLOOKUP(A78,#REF!,13,0)</f>
        <v>#REF!</v>
      </c>
      <c r="H78" s="52" t="e">
        <f t="shared" si="9"/>
        <v>#REF!</v>
      </c>
      <c r="I78" s="50" t="e">
        <f t="shared" si="7"/>
        <v>#REF!</v>
      </c>
      <c r="J78" s="50" t="s">
        <v>132</v>
      </c>
      <c r="K78" s="50" t="e">
        <f>+IF(ISBLANK(VLOOKUP(A78,#REF!,5,0)),"",VLOOKUP(A78,#REF!,5,0))</f>
        <v>#REF!</v>
      </c>
      <c r="L78" s="50" t="e">
        <f>+IF(ISBLANK(VLOOKUP(A78,#REF!,9,0)),"",VLOOKUP(A78,#REF!,9,0))</f>
        <v>#REF!</v>
      </c>
      <c r="M78" s="50" t="e">
        <f t="shared" si="8"/>
        <v>#REF!</v>
      </c>
      <c r="N78" s="50" t="e">
        <f t="shared" si="10"/>
        <v>#REF!</v>
      </c>
      <c r="O78" s="50"/>
      <c r="P78" s="50"/>
    </row>
    <row r="79" spans="1:16" x14ac:dyDescent="0.2">
      <c r="A79" s="50" t="s">
        <v>137</v>
      </c>
      <c r="B79" s="50" t="str">
        <f t="shared" si="6"/>
        <v>17</v>
      </c>
      <c r="C79" s="50" t="e">
        <f>+MID(VLOOKUP(A79,#REF!,2,0),6,LEN(VLOOKUP(A79,#REF!,2,0))-6)</f>
        <v>#REF!</v>
      </c>
      <c r="D79" s="50" t="s">
        <v>125</v>
      </c>
      <c r="E79" s="50" t="e">
        <f>+VLOOKUP(A79,#REF!,3,0)</f>
        <v>#REF!</v>
      </c>
      <c r="F79" s="50" t="e">
        <f>+VLOOKUP(A79,#REF!,10,0)</f>
        <v>#REF!</v>
      </c>
      <c r="G79" s="50" t="e">
        <f>+VLOOKUP(A79,#REF!,13,0)</f>
        <v>#REF!</v>
      </c>
      <c r="H79" s="52" t="e">
        <f t="shared" si="9"/>
        <v>#REF!</v>
      </c>
      <c r="I79" s="50" t="e">
        <f t="shared" si="7"/>
        <v>#REF!</v>
      </c>
      <c r="J79" s="50" t="s">
        <v>132</v>
      </c>
      <c r="K79" s="50" t="e">
        <f>+IF(ISBLANK(VLOOKUP(A79,#REF!,5,0)),"",VLOOKUP(A79,#REF!,5,0))</f>
        <v>#REF!</v>
      </c>
      <c r="L79" s="50" t="e">
        <f>+IF(ISBLANK(VLOOKUP(A79,#REF!,9,0)),"",VLOOKUP(A79,#REF!,9,0))</f>
        <v>#REF!</v>
      </c>
      <c r="M79" s="50" t="e">
        <f t="shared" si="8"/>
        <v>#REF!</v>
      </c>
      <c r="N79" s="50" t="e">
        <f t="shared" si="10"/>
        <v>#REF!</v>
      </c>
      <c r="O79" s="50"/>
      <c r="P79" s="50"/>
    </row>
    <row r="80" spans="1:16" x14ac:dyDescent="0.2">
      <c r="A80" s="50" t="s">
        <v>138</v>
      </c>
      <c r="B80" s="50" t="str">
        <f t="shared" si="6"/>
        <v>17</v>
      </c>
      <c r="C80" s="50" t="e">
        <f>+MID(VLOOKUP(A80,#REF!,2,0),6,LEN(VLOOKUP(A80,#REF!,2,0))-6)</f>
        <v>#REF!</v>
      </c>
      <c r="D80" s="50" t="s">
        <v>125</v>
      </c>
      <c r="E80" s="50" t="e">
        <f>+VLOOKUP(A80,#REF!,3,0)</f>
        <v>#REF!</v>
      </c>
      <c r="F80" s="50" t="e">
        <f>+VLOOKUP(A80,#REF!,10,0)</f>
        <v>#REF!</v>
      </c>
      <c r="G80" s="50" t="e">
        <f>+VLOOKUP(A80,#REF!,13,0)</f>
        <v>#REF!</v>
      </c>
      <c r="H80" s="52" t="e">
        <f t="shared" si="9"/>
        <v>#REF!</v>
      </c>
      <c r="I80" s="50" t="e">
        <f t="shared" si="7"/>
        <v>#REF!</v>
      </c>
      <c r="J80" s="50" t="s">
        <v>132</v>
      </c>
      <c r="K80" s="50" t="e">
        <f>+IF(ISBLANK(VLOOKUP(A80,#REF!,5,0)),"",VLOOKUP(A80,#REF!,5,0))</f>
        <v>#REF!</v>
      </c>
      <c r="L80" s="50" t="e">
        <f>+IF(ISBLANK(VLOOKUP(A80,#REF!,9,0)),"",VLOOKUP(A80,#REF!,9,0))</f>
        <v>#REF!</v>
      </c>
      <c r="M80" s="50" t="e">
        <f t="shared" si="8"/>
        <v>#REF!</v>
      </c>
      <c r="N80" s="50" t="e">
        <f t="shared" si="10"/>
        <v>#REF!</v>
      </c>
      <c r="O80" s="50"/>
      <c r="P80" s="50"/>
    </row>
    <row r="81" spans="1:16" x14ac:dyDescent="0.2">
      <c r="A81" s="50" t="s">
        <v>139</v>
      </c>
      <c r="B81" s="50" t="str">
        <f t="shared" si="6"/>
        <v>17</v>
      </c>
      <c r="C81" s="50" t="e">
        <f>+MID(VLOOKUP(A81,#REF!,2,0),6,LEN(VLOOKUP(A81,#REF!,2,0))-6)</f>
        <v>#REF!</v>
      </c>
      <c r="D81" s="50" t="s">
        <v>125</v>
      </c>
      <c r="E81" s="50" t="e">
        <f>+VLOOKUP(A81,#REF!,3,0)</f>
        <v>#REF!</v>
      </c>
      <c r="F81" s="50" t="e">
        <f>+VLOOKUP(A81,#REF!,10,0)</f>
        <v>#REF!</v>
      </c>
      <c r="G81" s="50" t="e">
        <f>+VLOOKUP(A81,#REF!,13,0)</f>
        <v>#REF!</v>
      </c>
      <c r="H81" s="52" t="e">
        <f t="shared" si="9"/>
        <v>#REF!</v>
      </c>
      <c r="I81" s="50" t="e">
        <f t="shared" si="7"/>
        <v>#REF!</v>
      </c>
      <c r="J81" s="50" t="s">
        <v>132</v>
      </c>
      <c r="K81" s="50" t="e">
        <f>+IF(ISBLANK(VLOOKUP(A81,#REF!,5,0)),"",VLOOKUP(A81,#REF!,5,0))</f>
        <v>#REF!</v>
      </c>
      <c r="L81" s="50" t="e">
        <f>+IF(ISBLANK(VLOOKUP(A81,#REF!,9,0)),"",VLOOKUP(A81,#REF!,9,0))</f>
        <v>#REF!</v>
      </c>
      <c r="M81" s="50" t="e">
        <f t="shared" si="8"/>
        <v>#REF!</v>
      </c>
      <c r="N81" s="50" t="e">
        <f t="shared" si="10"/>
        <v>#REF!</v>
      </c>
      <c r="O81" s="50"/>
      <c r="P81" s="50"/>
    </row>
    <row r="82" spans="1:16" x14ac:dyDescent="0.2">
      <c r="A82" s="50" t="s">
        <v>140</v>
      </c>
      <c r="B82" s="50" t="str">
        <f t="shared" si="6"/>
        <v>17</v>
      </c>
      <c r="C82" s="50" t="e">
        <f>+MID(VLOOKUP(A82,#REF!,2,0),6,LEN(VLOOKUP(A82,#REF!,2,0))-6)</f>
        <v>#REF!</v>
      </c>
      <c r="D82" s="50" t="s">
        <v>125</v>
      </c>
      <c r="E82" s="50" t="e">
        <f>+VLOOKUP(A82,#REF!,3,0)</f>
        <v>#REF!</v>
      </c>
      <c r="F82" s="50" t="e">
        <f>+VLOOKUP(A82,#REF!,10,0)</f>
        <v>#REF!</v>
      </c>
      <c r="G82" s="50" t="e">
        <f>+VLOOKUP(A82,#REF!,13,0)</f>
        <v>#REF!</v>
      </c>
      <c r="H82" s="52" t="e">
        <f t="shared" si="9"/>
        <v>#REF!</v>
      </c>
      <c r="I82" s="50" t="e">
        <f t="shared" si="7"/>
        <v>#REF!</v>
      </c>
      <c r="J82" s="50" t="s">
        <v>132</v>
      </c>
      <c r="K82" s="50" t="e">
        <f>+IF(ISBLANK(VLOOKUP(A82,#REF!,5,0)),"",VLOOKUP(A82,#REF!,5,0))</f>
        <v>#REF!</v>
      </c>
      <c r="L82" s="50" t="e">
        <f>+IF(ISBLANK(VLOOKUP(A82,#REF!,9,0)),"",VLOOKUP(A82,#REF!,9,0))</f>
        <v>#REF!</v>
      </c>
      <c r="M82" s="50" t="e">
        <f t="shared" si="8"/>
        <v>#REF!</v>
      </c>
      <c r="N82" s="50" t="e">
        <f t="shared" si="10"/>
        <v>#REF!</v>
      </c>
      <c r="O82" s="50"/>
      <c r="P82" s="50"/>
    </row>
  </sheetData>
  <sheetProtection password="D72A"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Conclusiones</vt:lpstr>
      <vt:lpstr>Hoja1</vt:lpstr>
      <vt:lpstr>Conclusiones!Área_de_impresión</vt:lpstr>
    </vt:vector>
  </TitlesOfParts>
  <Manager/>
  <Company>Ernst &amp; Young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Gomez</dc:creator>
  <cp:keywords/>
  <dc:description/>
  <cp:lastModifiedBy>Usuario de Windows</cp:lastModifiedBy>
  <cp:revision/>
  <cp:lastPrinted>2021-01-30T00:17:30Z</cp:lastPrinted>
  <dcterms:created xsi:type="dcterms:W3CDTF">2010-10-04T16:34:45Z</dcterms:created>
  <dcterms:modified xsi:type="dcterms:W3CDTF">2022-01-31T15:05:52Z</dcterms:modified>
  <cp:category/>
  <cp:contentStatus/>
</cp:coreProperties>
</file>