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PROGRAMA DE GESTIÓN\PG 2020\PG Seguimiento final 2020\"/>
    </mc:Choice>
  </mc:AlternateContent>
  <xr:revisionPtr revIDLastSave="0" documentId="13_ncr:1_{4E7F8F38-93D9-491B-9AC6-3F46B9D01A35}" xr6:coauthVersionLast="47" xr6:coauthVersionMax="47" xr10:uidLastSave="{00000000-0000-0000-0000-000000000000}"/>
  <bookViews>
    <workbookView xWindow="-120" yWindow="-120" windowWidth="29040" windowHeight="15720" firstSheet="3" activeTab="7" xr2:uid="{00000000-000D-0000-FFFF-FFFF00000000}"/>
  </bookViews>
  <sheets>
    <sheet name="Anexo1. Enfoque 1" sheetId="1" r:id="rId1"/>
    <sheet name="Anexo1. Enfoque 2" sheetId="2" r:id="rId2"/>
    <sheet name="Anexo 1. Enfoque 3" sheetId="3" r:id="rId3"/>
    <sheet name="Anexo1. Enfoque 4" sheetId="4" r:id="rId4"/>
    <sheet name="Anexo 1. Enfoque 5" sheetId="5" r:id="rId5"/>
    <sheet name="Anexo 1. Enfoque 6" sheetId="6" r:id="rId6"/>
    <sheet name="Anexo 2.Niveles de Cumplimiento" sheetId="7" r:id="rId7"/>
    <sheet name="Anexo 3Niveles de Cumplimiento " sheetId="19" r:id="rId8"/>
  </sheets>
  <definedNames>
    <definedName name="_xlnm._FilterDatabase" localSheetId="7" hidden="1">'Anexo 3Niveles de Cumplimiento '!$E$122:$E$128</definedName>
    <definedName name="_xlnm.Print_Area" localSheetId="7">'Anexo 3Niveles de Cumplimiento '!$B$1:$E$166</definedName>
    <definedName name="_xlnm.Print_Area" localSheetId="0">'Anexo1. Enfoque 1'!$B$2:$O$67</definedName>
    <definedName name="_xlnm.Print_Area" localSheetId="1">'Anexo1. Enfoque 2'!$B$2:$N$63</definedName>
    <definedName name="_xlnm.Print_Titles" localSheetId="0">'Anexo1. Enfoque 1'!$7:$8</definedName>
    <definedName name="_xlnm.Print_Titles" localSheetId="1">'Anexo1. Enfoque 2'!$6:$7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6" i="19" l="1"/>
  <c r="I37" i="6" l="1"/>
  <c r="I35" i="6"/>
  <c r="I11" i="6"/>
  <c r="I8" i="6"/>
  <c r="I22" i="5"/>
  <c r="I16" i="5"/>
  <c r="I11" i="5"/>
  <c r="I8" i="5"/>
  <c r="I21" i="4"/>
  <c r="I16" i="4"/>
  <c r="I12" i="4"/>
  <c r="I10" i="4"/>
  <c r="I8" i="4"/>
  <c r="I27" i="3"/>
  <c r="I22" i="3"/>
  <c r="I19" i="3"/>
  <c r="I15" i="3"/>
  <c r="I55" i="1"/>
  <c r="I13" i="3"/>
  <c r="I11" i="3"/>
  <c r="I8" i="3"/>
  <c r="I61" i="2"/>
  <c r="I54" i="2"/>
  <c r="I51" i="2"/>
  <c r="I49" i="2"/>
  <c r="I40" i="2"/>
  <c r="I32" i="2"/>
  <c r="I27" i="2"/>
  <c r="I64" i="1"/>
  <c r="I9" i="1"/>
  <c r="I44" i="1" l="1"/>
  <c r="I48" i="1"/>
  <c r="I25" i="1"/>
  <c r="F10" i="7" l="1"/>
  <c r="G23" i="7"/>
  <c r="G16" i="7"/>
  <c r="G14" i="7"/>
  <c r="G11" i="7"/>
  <c r="G35" i="7"/>
  <c r="G31" i="7"/>
  <c r="G29" i="7"/>
  <c r="G41" i="7"/>
  <c r="G48" i="7"/>
  <c r="G46" i="7"/>
  <c r="G56" i="7"/>
  <c r="G53" i="7"/>
  <c r="G65" i="7"/>
  <c r="G63" i="7"/>
  <c r="G61" i="7"/>
  <c r="G68" i="7"/>
  <c r="G71" i="7"/>
  <c r="G85" i="7"/>
  <c r="G82" i="7"/>
  <c r="G78" i="7"/>
  <c r="G92" i="7"/>
  <c r="G90" i="7"/>
  <c r="G102" i="7"/>
  <c r="G99" i="7"/>
  <c r="G95" i="7"/>
  <c r="F94" i="7"/>
  <c r="F89" i="7"/>
  <c r="F84" i="7"/>
  <c r="F81" i="7"/>
  <c r="F77" i="7"/>
  <c r="F70" i="7"/>
  <c r="F67" i="7"/>
  <c r="F60" i="7"/>
  <c r="F52" i="7"/>
  <c r="F45" i="7"/>
  <c r="F40" i="7"/>
  <c r="F28" i="7"/>
  <c r="E9" i="7"/>
  <c r="E44" i="7" l="1"/>
  <c r="E27" i="7"/>
  <c r="J96" i="7"/>
  <c r="J79" i="7"/>
  <c r="J62" i="7"/>
  <c r="K61" i="7" s="1"/>
  <c r="E59" i="7"/>
  <c r="J57" i="7"/>
  <c r="K56" i="7" s="1"/>
  <c r="H17" i="7" l="1"/>
  <c r="J15" i="7"/>
  <c r="K14" i="7" s="1"/>
  <c r="J13" i="7"/>
  <c r="E88" i="7"/>
  <c r="E76" i="7"/>
  <c r="H18" i="7" l="1"/>
  <c r="H19" i="7"/>
  <c r="J19" i="7" s="1"/>
  <c r="H20" i="7"/>
  <c r="H21" i="7"/>
  <c r="H22" i="7"/>
  <c r="J17" i="7"/>
  <c r="J32" i="7"/>
  <c r="J42" i="7"/>
  <c r="K41" i="7" s="1"/>
  <c r="L40" i="7" s="1"/>
  <c r="J12" i="7"/>
  <c r="K11" i="7" s="1"/>
  <c r="J22" i="7" l="1"/>
  <c r="J103" i="7" l="1"/>
  <c r="J104" i="7"/>
  <c r="J105" i="7"/>
  <c r="J101" i="7"/>
  <c r="J100" i="7"/>
  <c r="K99" i="7" s="1"/>
  <c r="J97" i="7"/>
  <c r="J98" i="7"/>
  <c r="J86" i="7"/>
  <c r="K85" i="7" s="1"/>
  <c r="L84" i="7" s="1"/>
  <c r="J72" i="7"/>
  <c r="K71" i="7" s="1"/>
  <c r="L70" i="7" s="1"/>
  <c r="J69" i="7"/>
  <c r="K68" i="7" s="1"/>
  <c r="L67" i="7" s="1"/>
  <c r="K95" i="7" l="1"/>
  <c r="K102" i="7"/>
  <c r="J36" i="7"/>
  <c r="J37" i="7"/>
  <c r="J38" i="7"/>
  <c r="J39" i="7"/>
  <c r="J33" i="7"/>
  <c r="J34" i="7"/>
  <c r="J25" i="7"/>
  <c r="J24" i="7"/>
  <c r="K23" i="7" s="1"/>
  <c r="J18" i="7"/>
  <c r="J20" i="7"/>
  <c r="J21" i="7"/>
  <c r="K35" i="7" l="1"/>
  <c r="K31" i="7"/>
  <c r="K16" i="7"/>
  <c r="L10" i="7" s="1"/>
  <c r="L94" i="7"/>
  <c r="J30" i="7"/>
  <c r="K29" i="7" s="1"/>
  <c r="L28" i="7" s="1"/>
  <c r="M27" i="7" s="1"/>
  <c r="M9" i="7" l="1"/>
  <c r="J49" i="7"/>
  <c r="J91" i="7"/>
  <c r="K90" i="7" s="1"/>
  <c r="J51" i="7"/>
  <c r="J93" i="7"/>
  <c r="K92" i="7" s="1"/>
  <c r="J64" i="7"/>
  <c r="K63" i="7" s="1"/>
  <c r="L60" i="7" s="1"/>
  <c r="M59" i="7" s="1"/>
  <c r="J47" i="7"/>
  <c r="K46" i="7" s="1"/>
  <c r="J55" i="7"/>
  <c r="J83" i="7"/>
  <c r="K82" i="7" s="1"/>
  <c r="L81" i="7" s="1"/>
  <c r="J50" i="7"/>
  <c r="J54" i="7"/>
  <c r="J66" i="7"/>
  <c r="K65" i="7" s="1"/>
  <c r="J80" i="7"/>
  <c r="K78" i="7" s="1"/>
  <c r="L77" i="7" s="1"/>
  <c r="M76" i="7" s="1"/>
  <c r="K53" i="7" l="1"/>
  <c r="L52" i="7" s="1"/>
  <c r="L89" i="7"/>
  <c r="K48" i="7"/>
  <c r="L45" i="7" s="1"/>
  <c r="M88" i="7"/>
  <c r="M44" i="7" l="1"/>
  <c r="I106" i="7" s="1"/>
</calcChain>
</file>

<file path=xl/sharedStrings.xml><?xml version="1.0" encoding="utf-8"?>
<sst xmlns="http://schemas.openxmlformats.org/spreadsheetml/2006/main" count="1119" uniqueCount="716">
  <si>
    <t>La UIS desarrolla un modelo pedagógico innovador centrado en el estudiante y en la construcción dialógica que permite a los sujetos de aprendizaje la formación integral a la que tienen derecho como seres humanos. Estos son entendidos como sujetos multidimensionales, con motivaciones, necesidades y comportamientos sociales y éticos, biológicos, afectivos y estéticos, cognitivos y tecnológicos, que asumen responsablemente el quehacer político y la relación con el medio ambiente, y que son capaces de comprender y contribuir a la construcción de una mejor calidad de vida propia y de los ciudadanos. Este modelo, en concordancia con la misión institucional, tiene como guía la formación integral y promueve la apropiación y la creación de conocimientos, así como la manifestación de las actitudes y de las competencias propias del profesional versátil, honesto y capaz de solucionar, creativa y críticamente, problemas teóricos y prácticos en los diversos entornos multiculturales con los que se relaciona. Todos los actores del proceso de formación están involucrados en la comprensión de los objetos de aprendizaje y de las relaciones entre ellos, en la curiosidad y en el fomento de la investigación y la innovación, pero también en la preservación de la memoria y el patrimonio cultural. Esto implica el diseño de experiencias de aprendizaje con espacios innovadores que incluyan tecnologías de la información y la comunicación, junto al aprovechamiento de las necesarias relaciones interpersonales. 
Los diferentes programas académicos desarrollados en la UIS son diseñados con currículos y estrategias pedagógicas en coherencia con el modelo pedagógico aquí descrito y evaluados continuamente para garantizar pertinencia y flexibilidad. En un entorno cambiante, los profesores asumen un compromiso con el continuo desarrollo profesional, tanto en aspectos disciplinares como en competencias pedagógicas, fortaleciendo y dinamizando el quehacer educativo. Esta educación prepara a los estudiantes de la UIS para ser sensibles, analíticos y responsables, con el fin de asumir los retos planteados por la diversidad cultural y la defensa de los derechos humanos, las relaciones complejas entre la política y la economía, el uso del conocimiento y el sentido de la ciudadanía y del liderazgo en el mundo global. Los estudiantes de la UIS aprenden a hacer uso aprovechable y razonado de recursos tecnológicos, a comunicarse eficazmente y a desempeñarse en espacios multilingües.</t>
  </si>
  <si>
    <t>Proyecto</t>
  </si>
  <si>
    <t>Presupuesto aprobado</t>
  </si>
  <si>
    <t>Indicador</t>
  </si>
  <si>
    <t xml:space="preserve"> Meta</t>
  </si>
  <si>
    <t>n.°</t>
  </si>
  <si>
    <t>Nombre</t>
  </si>
  <si>
    <t>Objetivo</t>
  </si>
  <si>
    <t xml:space="preserve"> Valor</t>
  </si>
  <si>
    <t>Fuente</t>
  </si>
  <si>
    <t>Aportar al desarrollo integral de la comunidad desde la programación de una agenda (artística y académica) de calidad que impacte en el desarrollo de competencias en los estudiantes como la multidisciplinariedad y la capacidad transcultural</t>
  </si>
  <si>
    <t xml:space="preserve">Dirección Cultural </t>
  </si>
  <si>
    <t>Fondo Común 2170</t>
  </si>
  <si>
    <t>Número de temporadas realizadas</t>
  </si>
  <si>
    <t>3(Número)</t>
  </si>
  <si>
    <t>Fondo Especial 7027</t>
  </si>
  <si>
    <t>Número total de visitas en redes sociales</t>
  </si>
  <si>
    <t>Generar estrategias que permitan articular las disciplinas entorno a dar soluciones a la problemática de la región.</t>
  </si>
  <si>
    <t>Sede Málaga</t>
  </si>
  <si>
    <t>Fondo Común 2230</t>
  </si>
  <si>
    <t>Número de disciplinas articuladas</t>
  </si>
  <si>
    <t>Número de problemas identificados</t>
  </si>
  <si>
    <t>2(Número)</t>
  </si>
  <si>
    <t>Instituto de Proyeccion Regional y Educacion a Distancia</t>
  </si>
  <si>
    <t>Número de estrategias formuladas</t>
  </si>
  <si>
    <t>Sede Socorro</t>
  </si>
  <si>
    <t>Número de estrategias entregadas</t>
  </si>
  <si>
    <t>Número de proyectos desarrollados</t>
  </si>
  <si>
    <t>1(Número)</t>
  </si>
  <si>
    <t>Implementar en las sedes regionales, el proceso de inclusión educativa mediante una estrategia de acompañamiento a los estudiantes con discapacidad o PIAR.</t>
  </si>
  <si>
    <t>Documento diagnóstico para identificar la población con discapacidad o PIAR</t>
  </si>
  <si>
    <t>Documento con programas adaptados para esta población</t>
  </si>
  <si>
    <t>Sede Malaga</t>
  </si>
  <si>
    <t>Fondo Común 2240</t>
  </si>
  <si>
    <t>Número de actividades realizadas con esta población</t>
  </si>
  <si>
    <t>10(Número)</t>
  </si>
  <si>
    <t>Sede Barrancabermeja</t>
  </si>
  <si>
    <t>Fondo Común 2250</t>
  </si>
  <si>
    <t>Sede Barbosa</t>
  </si>
  <si>
    <t>Decanato Facultad de Ciencias Humanas</t>
  </si>
  <si>
    <t>Fondo Especial 7087</t>
  </si>
  <si>
    <t>Número de cursos de preparación ofrecidos.</t>
  </si>
  <si>
    <t>5(Número)</t>
  </si>
  <si>
    <t>Número de estudiantes inscritos en los cursos.</t>
  </si>
  <si>
    <t>200(Número)</t>
  </si>
  <si>
    <t>Decanato Facultad de Salud</t>
  </si>
  <si>
    <t>Documento Diagnóstico de la asignatura de Morfofisiología en las carreras de pregrado de la Facultad de Salud</t>
  </si>
  <si>
    <t>1(Unidad)</t>
  </si>
  <si>
    <t>CEDEDUIS</t>
  </si>
  <si>
    <t>Documento con Propuestas de estrategias de enseñanza aprendizaje con integración multidisciplinar de contenidos para la asignatura Morfofisiología, presentado al Consejo de Facultad.</t>
  </si>
  <si>
    <t>Escuela De Microbiología</t>
  </si>
  <si>
    <t>Escuela de Enfermería</t>
  </si>
  <si>
    <t>Escuela de Fisioterapia</t>
  </si>
  <si>
    <t>Escuela de Nutrición y Dietética</t>
  </si>
  <si>
    <t>Escuela de Medicina</t>
  </si>
  <si>
    <t>Departamento de Ciencias Básicas</t>
  </si>
  <si>
    <t>Mejorar el desempeño académico a estudiantes de la Facultad de Ingenierías Físico-mecánicas a través de las implementaciones de las estrategias</t>
  </si>
  <si>
    <t>Decanato Facultad Ingenierías Físico- Mecánicas</t>
  </si>
  <si>
    <t>Fondo Especial 7093</t>
  </si>
  <si>
    <t>Asignaturas críticas atendidas</t>
  </si>
  <si>
    <t>20(Número)</t>
  </si>
  <si>
    <t>50(Número)</t>
  </si>
  <si>
    <t>Número de estudiantes en riesgo académico que asisten a las monitorias.</t>
  </si>
  <si>
    <t>Vicerrectoría Académica</t>
  </si>
  <si>
    <t>7(Unidad)</t>
  </si>
  <si>
    <t>Estudiantes de primer semestre caracterizados</t>
  </si>
  <si>
    <t>Estudiantes atendidos en programas ofertados por bienestar universitario en la sede de acuerdo a necesidades identificadas en la caracterización.</t>
  </si>
  <si>
    <t>Estudiantes con seguimiento por bajo rendimiento académico y riesgo de condicionalidad.</t>
  </si>
  <si>
    <t>Estudiantes condicionales beneficiados de las acciones de apoyo integral de mejoramiento académico.</t>
  </si>
  <si>
    <t>Docentes, funcionarios y estudiantes formados en estrategias para realizar procesos de apoyo, acompañamiento y orientación académica.</t>
  </si>
  <si>
    <t>Proyectar el sistema de apoyo a la excelencia académica de los estudiantes de pregrado de la UIS a las sedes regionales de la universidad, para incrementar los índices de permanencia y éxito académico.</t>
  </si>
  <si>
    <t>Fondo Común 1454</t>
  </si>
  <si>
    <t>Índice de caracterización estudiantil = (no. Total de estudiantes caracterizados/ no. Total de estudiantes admitidos) * 100</t>
  </si>
  <si>
    <t>Cobertura del sea = (no. Total de estudiantes usuarios del sea / no. Total de estudiantes matriculados) * 100</t>
  </si>
  <si>
    <t xml:space="preserve">Índice de permanencia estudiantil por periodo académico = [Número de estudiantes matriculados en la universidad - (número de estudiantes PFU + Número de estudiantes con retiro </t>
  </si>
  <si>
    <t>Desarrollar y fortalecer estrategias que apunten a continuar con el proceso de implementación y divulgación de la política de tic, impactando los procesos de enseñanza, aprendizaje y evaluación de asignaturas que se ofrecen en los programas de pregrado y posgrado de la Universidad Industrial de Santander.</t>
  </si>
  <si>
    <t xml:space="preserve">Número de profesores capacitados durante el año 2020, por el CEDEDUIS en el uso de herramientas TIC (moodle y otros) como apoyo a la docencia. </t>
  </si>
  <si>
    <t>70 (Unidad)</t>
  </si>
  <si>
    <t>Instituto de Proyección Regional y Educación a Distancia</t>
  </si>
  <si>
    <t>Total de cursos ofrecidos en el año 2020 con soporte en la plataforma Moodle (2020-1+2020-2)</t>
  </si>
  <si>
    <t>Evento de socialización de experiencias de implementación de TIC en docencia al interior de la universidad durante el año 2020</t>
  </si>
  <si>
    <t>Número de convocatorias TIC formuladas, publicadas y con recursos asignados.</t>
  </si>
  <si>
    <t xml:space="preserve">-Coordinar las actividades de acompañamiento a los programas académicos que se encuentran en el proceso de acreditación internacional ABET para:
- Aplicar las acciones de mejora derivadas de los ciclos de assessment realizados durante la fase iii y continuar con los ciclos de assesment en el 2020
-Preparar el informe “self-study report” de todos programas involucrados en el proceso de acreditación e identificar posibles falencias o vacíos frente a lo requerido por la organización abet.
- Trabajar en el feedback realizado por la organización ABET frente a los readiness review presentados y realizar las modificaciones pertinentes para realizar la presentación oficial en el año 2021.
</t>
  </si>
  <si>
    <t>Decanato Facultad de Ingenierías Físico- Químicas</t>
  </si>
  <si>
    <t>Fondo Especial 7094</t>
  </si>
  <si>
    <t>Registro en el sistema de información de  ABET el "request for evaluation"  para cada programa académico</t>
  </si>
  <si>
    <t>1 (Unidad)</t>
  </si>
  <si>
    <t>Escuela de Geología</t>
  </si>
  <si>
    <t>Escuela de Ing. Metalúrgica y Ciencia de Materiales</t>
  </si>
  <si>
    <t>Escuela de Ing. de Petróleos</t>
  </si>
  <si>
    <t>Acta de reunión de cierre del semestre académico de 2019-II (Uno por programa académico)</t>
  </si>
  <si>
    <t>2(Unidad)</t>
  </si>
  <si>
    <t>Escuela de Ing. Química</t>
  </si>
  <si>
    <t>Escuela de Ing. Civil</t>
  </si>
  <si>
    <t>Informe "Self-Study Report" (uno por programa)</t>
  </si>
  <si>
    <t xml:space="preserve">Escuela de Ing. Eléctrica, Electrónica y Telecomunicaciones </t>
  </si>
  <si>
    <t xml:space="preserve">
Escuela de Ing. Mecánica
</t>
  </si>
  <si>
    <t>Fondo Común 2110</t>
  </si>
  <si>
    <t>Número de programas que iniciaron el proceso de acreditación</t>
  </si>
  <si>
    <t>8 (Unidad)</t>
  </si>
  <si>
    <t>Número de programas que finalizaron la elaboración del informe de autoevaluación</t>
  </si>
  <si>
    <t>La UIS fomenta la investigación, la innovación y la gestión del conocimiento para contribuir al logro de altos niveles de desarrollo logrados con equidad, responsabilidad y justicia social. La investigación y la innovación son procesos mediante los cuales el conocimiento, como bien público, se ofrece a los miembros de la comunidad universitaria y a la sociedad para fortalecer capacidades que posibilitan la formación integral y los procesos de extensión de la acción universitaria a escenarios nacionales e internacionales.
Con el liderazgo de los profesores y la disponibilidad de recursos institucionales, los estudiantes participan en procesos de investigación y de generación de conocimiento por medio de los cuales se fortalecerá el aprendizaje autónomo, la comunicación efectiva, el trabajo en equipo, la iniciativa para la construcción y dirección de redes colaborativas y la perspicacia para reconocer, formular, investigar y resolver problemas. De esta manera, los graduados de la UIS se distinguen por el aporte significativo en los espacios de interacción social alrededor de diversos problemas de la comunidad.  La investigación y los procesos de innovación, que surgen de las dinámicas institucionales, buscan impactar los sectores económicos territoriales de producción de la sociedad y desarrollar las capacidades de los actores en materia de protección, gestión y explotación de los resultados de los trabajos de investigación. Así, la UIS crea condiciones para la transformación productiva con equidad y fomenta, al construir alianzas con múltiples actores del sistema de ciencia y tecnología, la innovación y el emprendimiento como requisitos de la competitividad regional y nacional.</t>
  </si>
  <si>
    <t>Fomentar y apoyar la actividad de investigación como una estrategia que promueve la cultura y permiten un espacio de articulación entre la actividad investigativa y los procesos de formación, con fin de estimular y revitalizar la actividad y la creatividad en la investigación.</t>
  </si>
  <si>
    <t>Vicerrectoría de Investigación y Extensión</t>
  </si>
  <si>
    <t>Profesionales recién graduados beneficiados con la convocatoria de jóvenes investigadores de 2019</t>
  </si>
  <si>
    <t>Dirección de Transferencia de Conocimiento</t>
  </si>
  <si>
    <t>Apoyo a semilleros de investigación</t>
  </si>
  <si>
    <t>Coordinación de Programas y Proyectos</t>
  </si>
  <si>
    <t>Dirección de Investigación y Extensión de La Facultad de Ciencias</t>
  </si>
  <si>
    <t>Apoyos económicos otorgados para el desarrollo de estancias posdoctorales</t>
  </si>
  <si>
    <t>10 (Unidad)</t>
  </si>
  <si>
    <t>Dirección de Investigación y Extensión de la Facultad de Ciencias Humanas</t>
  </si>
  <si>
    <t>Dirección de Investigación y Extensión de la Facultad de Ingenierías Fisicoquímicas</t>
  </si>
  <si>
    <t>Dirección de Investigación y Extensión Facultad de Ingenierías Fisicomecanicas</t>
  </si>
  <si>
    <t>Dirección de Investigación y Extensión Facultad de Salud</t>
  </si>
  <si>
    <t>*Proyecto soportado en recursos de BPPIUIS  $1.380.000 (miles de pesos)</t>
  </si>
  <si>
    <t>Promover la generación y el fortalecimiento de condiciones apropiadas para el desarrollo de actividades investigativas como requisito indispensable para consolidar una cultura de investigación en la Universidad Industrial de Santander</t>
  </si>
  <si>
    <t>Vicerrectoría de investigación y Extensión</t>
  </si>
  <si>
    <t>45 (Unidad)</t>
  </si>
  <si>
    <t>Dirección de investigación y Extensión de La Facultad de Ciencias</t>
  </si>
  <si>
    <t>5 (Unidad)</t>
  </si>
  <si>
    <t>Dirección de investigación y Extensión de La Facultad de Ciencias Humanas</t>
  </si>
  <si>
    <t>Dirección de investigación y Extensión de La Facultad de Ingenierías Fisicoquímicas</t>
  </si>
  <si>
    <t xml:space="preserve">
Dirección de investigación y Extensión Facultad de Ingenierías Fisicomecanicas
</t>
  </si>
  <si>
    <t>Dirección de investigación y Extensión Facultad de Salud</t>
  </si>
  <si>
    <t>* Proyecto soportado en recursos de BPPIUIS $4.038.000 (miles de pesos)</t>
  </si>
  <si>
    <t>Incentivar la investigación en la Universidad industrial de Santander y velar porque cumpla con los principios éticos establecidos en las normas nacionales e internacionales vigentes.</t>
  </si>
  <si>
    <t>Fondo Común 4110</t>
  </si>
  <si>
    <t>Proyectos registrados en el CEINCI a los que se les realiza al menos un seguimiento.</t>
  </si>
  <si>
    <t>80 (Unidad)</t>
  </si>
  <si>
    <t xml:space="preserve">
Coordinación de Programas y Proyectos
</t>
  </si>
  <si>
    <t xml:space="preserve">
Curso de educación continuada ofrecido a la comunidad UIS
</t>
  </si>
  <si>
    <t>Proyectos de investigación cofinanciados por la universidad en convocatorias externas.</t>
  </si>
  <si>
    <t>Dirección de Investigación y Extensión Facultad De Salud</t>
  </si>
  <si>
    <t>Apoyos otorgados a grupos de investigación</t>
  </si>
  <si>
    <t>68 (Unidad)</t>
  </si>
  <si>
    <t>*El Proyecto esta soportado en recursos de BPPIUIS $2.286.500 (miles de pesos) adicionales al fondo común</t>
  </si>
  <si>
    <t xml:space="preserve">
* 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
</t>
  </si>
  <si>
    <t>Mantenimientos de derechos de propiedad intelectual de patentes otorgadas</t>
  </si>
  <si>
    <t>25 (Unidad)</t>
  </si>
  <si>
    <t>Acompañamientos al proceso a las solicitudes de patente</t>
  </si>
  <si>
    <t>Solicitudes de registro de derechos de propiedad intelectual</t>
  </si>
  <si>
    <t xml:space="preserve">
Eventos de sensibilización y capacitación en propiedad intelectual dirigidos a la comunidad universitaria
</t>
  </si>
  <si>
    <t>2 (Unidad)</t>
  </si>
  <si>
    <t xml:space="preserve">
Contrato de acceso a recursos genéticos
</t>
  </si>
  <si>
    <t>Divulgar los resultados de investigación realizados por profesores y estudiantes de la UIS, en eventos científicos nacionales e internacionales, con el objetivo de aumentar la visibilidad y vinculación de los grupos de investigación a comunidades científicas</t>
  </si>
  <si>
    <t>23 (Unidad)</t>
  </si>
  <si>
    <t xml:space="preserve">
Dirección de Transferencia de Conocimiento
</t>
  </si>
  <si>
    <t>Dirección de Investigación y Extensión de la Facultad de Ciencias</t>
  </si>
  <si>
    <t>Entrega premios Eloy Valenzuela</t>
  </si>
  <si>
    <t>* El Proyecto esta soportado en recursos de BPPIUIS $2.400.000 (miles de pesos) adicionales al fondo común</t>
  </si>
  <si>
    <t>Desarrollar contenidos de divulgación científica mediante las redes sociales de la universidad que permitan estimular, transmitir y extender un pensamiento científico en los diferentes públicos internos y externos de la UIS</t>
  </si>
  <si>
    <t>Dirección de Comunicaciones</t>
  </si>
  <si>
    <t>Fondo Común 1114</t>
  </si>
  <si>
    <t>Número de capítulos elaborados o generados.</t>
  </si>
  <si>
    <t>Número de reproducciones de video en medios digitales</t>
  </si>
  <si>
    <t xml:space="preserve">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
</t>
  </si>
  <si>
    <t>División de Publicaciones</t>
  </si>
  <si>
    <t>Fondo Común 3170</t>
  </si>
  <si>
    <t>Aumento de revistas UIS indexadas en los índices y bases de datos bibliográficas</t>
  </si>
  <si>
    <t>Volúmenes diagramados y publicados</t>
  </si>
  <si>
    <t>DOI generados para artículos de las revistas</t>
  </si>
  <si>
    <t>Fortalecer el proceso editorial de las publicaciones en la modalidad de libros de la universidad mediante la implementación de estrategias de publicación, promoción y distribución</t>
  </si>
  <si>
    <t>Incremento en el porcentaje de libros publicados por la editorial de la UIS</t>
  </si>
  <si>
    <t xml:space="preserve">
Propuestas revisadas y corregidas
</t>
  </si>
  <si>
    <t>Propuestas diseñadas y diagramadas</t>
  </si>
  <si>
    <t xml:space="preserve">
Publicaciones normalizadas
</t>
  </si>
  <si>
    <t xml:space="preserve">
Contratos de distribución suscritos
</t>
  </si>
  <si>
    <t xml:space="preserve">*Incrementar el aprovechamiento de los activos intangibles de la universidad.
*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 - empresa - estado - sociedad
</t>
  </si>
  <si>
    <t>Valoraciones de tecnologías</t>
  </si>
  <si>
    <t>Apoyo a la formulación de propuestas de investigación</t>
  </si>
  <si>
    <t>Propuesta de reglamento interno de empresas spin-off</t>
  </si>
  <si>
    <t>La comunidad universitaria adquiere sentido real y simbólico en la medida en que cada uno de sus miembros se apropia de los fines explicitados en la misión institucional, los realiza de manera efectiva en las acciones cotidianas y construye un discurso y una acción política que le permite cuidar de sí mismo y transformar con responsabilidad el propio entorno social.
La construcción comunitaria y la cohesión social transforman el bienestar universitario en un elemento transversal a los distintos ejes misionales de la institución, de modo que se favorece la calidad de vida de los miembros de la comunidad. Este importante ámbito de la vida de la UIS es reconocido en el entorno sociocultural porque contribuye a la construcción de relaciones interpersonales con justicia de género, el autocuidado, la autorregulación y la protección de la naturaleza, y porque mejora las relaciones interpersonales y la cultura.
Las acciones orientadas al bienestar de los miembros de la comunidad se basan en un comportamiento respetuoso y solidario con lo público, en el cual prevalece el interés general por encima del particular que se cultiva inspirando cada persona a aportar al buen vivir</t>
  </si>
  <si>
    <t>Divulgación e implementación de la política cultural UIS más allá de las expresiones artísticas</t>
  </si>
  <si>
    <t>Dirección Cultural</t>
  </si>
  <si>
    <t>Plan de marketing interno para divulgación</t>
  </si>
  <si>
    <t xml:space="preserve">
Implementación plan de marketing interno (integrantes de la comunidad UIS participando de las actividades de divulgación e implementación de la política)
</t>
  </si>
  <si>
    <t>3000 (Número)</t>
  </si>
  <si>
    <t>Aportar al desarrollo integral de la comunidad de las sedes desde la programación de una agenda (artística y académica) de calidad que impacte en el desarrollo de competencias en los estudiantes como la multidisciplinareidad y la capacidad transcultural</t>
  </si>
  <si>
    <t>Número de actividades realizadas de forma virtual que permean las sedes</t>
  </si>
  <si>
    <t>Número de visitas</t>
  </si>
  <si>
    <t>2000 (Número)</t>
  </si>
  <si>
    <t>Organizar y desarrollar el concurso nacional de creación literaria UIS en la modalidad de libro de cuento, para fomentar la creación literaria entre los miembros de la ciudadanía en general.</t>
  </si>
  <si>
    <t xml:space="preserve">
Número de concursos literarios realizados
</t>
  </si>
  <si>
    <t>Número de libros de cuentos recibidos</t>
  </si>
  <si>
    <t>25 (Número)</t>
  </si>
  <si>
    <t>Promover la creación artística al interior de la UIS, impactando la misión institucional: la conservación y reinterpretación de la cultura y la participación activa liderando procesos de cambio por el progreso y mejor calidad de vida de la comunidad.</t>
  </si>
  <si>
    <t>Número de festivales universitarios realizados</t>
  </si>
  <si>
    <t>Fondo Especial 7231</t>
  </si>
  <si>
    <t xml:space="preserve">
Desarrollar un programa integral de bienestar y felicidad, basado en la colaboración y empoderamiento de la comunidad universitaria, a través de estrategias comunicativas y de participación.
</t>
  </si>
  <si>
    <t>División de Gestión de Talento Humano</t>
  </si>
  <si>
    <t>Fondo Común 3180</t>
  </si>
  <si>
    <t>Cumplimiento de actividades = (número de actividades ejecutadas al semestre / número de actividades programadas al semestre) * 100%</t>
  </si>
  <si>
    <t>70 (Porcentaje)</t>
  </si>
  <si>
    <t xml:space="preserve">
Satisfacción de los beneficiarios = promedio de las calificaciones de las encuestas de satisfacción aplicadas al finalizar las actividades programadas al semestre.
</t>
  </si>
  <si>
    <t>Estrategia de divulgación y participación = (número de actividades de la estrategia de divulgación y participación ejecutadas al semestre / número de actividades de la estrategia de divulgación y participación programadas al semestre) * 100</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</si>
  <si>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</si>
  <si>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 xml:space="preserve">Nivel de cumplimiento del plan de trabajo anual en seguridad y salud en el trabajo
= (total de actividades ejecutadas / total de actividades programadas) * 100 %
</t>
  </si>
  <si>
    <t>90 (Porcentaje)</t>
  </si>
  <si>
    <t xml:space="preserve">Ejecución de acciones preventivas y correctivas producto de investigaciones de accidentes de trabajo y enfermedad laboral
= (número de acciones ejecutadas en el periodo / número total de acciones establecidas en el periodo) *100
</t>
  </si>
  <si>
    <t>80 (Porcentaje)</t>
  </si>
  <si>
    <t>Nivel de cobertura de capacitaciones según grupos priorizados = (número de personas capacitadas en grupos priorizados / número de personas proyectadas a capacitar en grupos priorizados) *100</t>
  </si>
  <si>
    <t>Porcentaje de cumplimiento en la evaluación de los estándares mínimos en seguridad y salud en el trabajo</t>
  </si>
  <si>
    <t>Ofrecer diferentes actividades los domingos, en el campus UIS, a la comunidad aledaña para que disfruten del tiempo libre</t>
  </si>
  <si>
    <t>Número de actividades promedio realizadas cada domingo</t>
  </si>
  <si>
    <t>15 (Número)</t>
  </si>
  <si>
    <t>Número de Contenidos virtuales inéditos liberados</t>
  </si>
  <si>
    <t>430 (Porcentaje)</t>
  </si>
  <si>
    <t>En coherencia con el carácter público y el cumplimiento de la misión, la Universidad Industrial de Santander promueve espacios de interacción para el reconocimiento, el análisis y la solución de retos nacionales y locales. Al servicio de esto, proyecta los valores, los principios y las capacidades institucionales, fomentando el trabajo multidisciplinar y cooperativo.
El diseño sostenible de hábitats, el manejo cuidadoso de los recursos disponibles, la seguridad alimentaria, el suministro de energía, el cambio climático, los problemas de salubridad, las tensiones entre la biotecnología y la ética, las migraciones humanas, los retos relacionados con el transporte de bienes y personas, la planificación urbana, la justicia en el marco de la multiculturalidad, el control político y económico del conocimiento, de los medios y de los datos están entre los desafíos globales de la sociedad actual. En este escenario complejo, donde el optimismo se encuentra con las incertidumbres, Colombia ha asumido el reto de construcción pacífica de sí misma en el sendero de una sociedad democrática, multiétnica y multicultural.
Ante esto, la Universidad Industrial de Santander participa en redes nacionales e internacionales que permiten, por una parte, el permanente aprendizaje para reconocer desafíos y oportunidades de formación, investigación, extensión e innovación y, por otra, el diseño y puesta en práctica de soluciones que beneficien a la sociedad. En este sentido, la institución, que fortalece la presencia internacional, se concibe como un eje flexible, complejo y cosmopolita que escucha, aprende, gestiona y crea capacidades y respuestas ante los problemas que asume como propios.</t>
  </si>
  <si>
    <t>Diseñar la oferta del curso de español para extranjeros como proyecto de extensión</t>
  </si>
  <si>
    <t>Relaciones Exteriores</t>
  </si>
  <si>
    <t>Fondo Común 1140</t>
  </si>
  <si>
    <t>Propuesta de curso de enseñanza de Español como Lengua Extranjera como acciones de internacionalización en casa (intersemestral en el marco de Summer School)</t>
  </si>
  <si>
    <t xml:space="preserve">Un documento de estudio de indicadores de internacionalización
</t>
  </si>
  <si>
    <t>1 (Número)</t>
  </si>
  <si>
    <t xml:space="preserve">
Atraer estudiantes UIS y extranjeros a las nuevas modalidades de intercambios virtuales
Generar dinámicas de relación entre universidades a partir de la virtualidad</t>
  </si>
  <si>
    <t>Número de adhesiones a  redes de intercambio virtual:</t>
  </si>
  <si>
    <t>2 (Número)</t>
  </si>
  <si>
    <t>Número de posgrados vinculados beca Colombia para extranjeros de Icetex:</t>
  </si>
  <si>
    <t>3 (Unidad)</t>
  </si>
  <si>
    <t xml:space="preserve">
Realizar la autoevaluación con fines de renovación de la acreditación institucional
</t>
  </si>
  <si>
    <t xml:space="preserve">
Vicerrectoría Académica
</t>
  </si>
  <si>
    <t>Número de estamentos con encuestas analizadas</t>
  </si>
  <si>
    <t>Resultado del análisis documental</t>
  </si>
  <si>
    <t>Resultados de talleres realizados</t>
  </si>
  <si>
    <t xml:space="preserve">
Elaborar la propuesta de restructuración y actualización del portafolio de servicios para egresados UIS
</t>
  </si>
  <si>
    <t xml:space="preserve">
Número de
propuestas de valor
basadas en los
enfoques analizados
para el portafolio
</t>
  </si>
  <si>
    <t>3 (Número)</t>
  </si>
  <si>
    <t>Para el mejoramiento de las condiciones de vida de la sociedad, la UIS tiene con la comunidad el compromiso de extender y maximizar el valor social y económico de la educación y la investigación a través de la transferencia de conocimiento, del talento y la tecnología a fin de elevar la calidad de la vida en el territorio. En este sentido, la UIS fomenta la construcción y consolidación de mecanismos que faciliten la democratización del conocimiento científico-tecnológico en el ámbito interno y en las relaciones con el mundo circundante.
El conocimiento no es solo producto de la academia, y su uso no es exclusivo de ella; pues, la gente, en la vida comunitaria, resuelve problemas cotidianos y emergentes desde diferentes lógicas, en las relaciones con el entorno, la memoria histórica y con los recursos tecnológicos disponibles. Esta especie de libertad para la apropiación del logro cultural y la puesta en marcha de una inteligencia compartida es parte de un patrimonio que arroja luces, por ejemplo, acerca de cómo convivir con las otras especies de la naturaleza y cómo aprovechar los recursos de forma sostenible. Estas formas de conocimiento, debidamente reconocidas y valoradas, ayudan a la UIS a promover la reconstrucción de tejido social y de formas de vida afectadas por diversas contingencias de la historia de Colombia y de la humanidad. Nutrirse de estas realidades y aportar a ellas desde el conocimiento institucional es parte del compromiso con la construcción de la paz.
Sin menoscabo de las visiones de mundo de las comunidades, de los equilibrios particulares que ellas tienen en las dinámicas vitales, la UIS establece un proceso de comunicación y diálogo con diversos sectores de la sociedad por medio de la proyección social y la prestación de servicios de extensión, sobre la base de un ejercicio de responsabilidad ética y social para la definición, determinación de prioridades y construcción de alternativas a los problemas del desarrollo local, regional y nacional. Este proceso se erige sobre un profundo respeto por la dignidad humana, como establece el mandato constitucional que reconoce la riqueza multiétnica y multicultural de Colombia</t>
  </si>
  <si>
    <t>Apoyar la prestación de servicios a la comunidad, entendidos como actividad solidaria en relación con otras entidades del estado y actores de la sociedad</t>
  </si>
  <si>
    <t>Eventos organizados de orden local, nacional o internacional, que fomenten la vinculación entre la Universidad, el Estado, la Empresa o la Sociedad, tales como: Clubes de Ciencia.</t>
  </si>
  <si>
    <t>Propuesta de servicios para articulación con empresas en el Parque Tecnológico de Guatiguará</t>
  </si>
  <si>
    <t>Actividades de extensión solidaria</t>
  </si>
  <si>
    <t xml:space="preserve">Asesorar la formulación propuestas de extensión mediante capacitación en el proceso de registro y formalización de actividades de extensión
* Apoyar actividades de extensión solidarias
* Fortalecer la visibilidad de las actividades de extensión de la universidad a nivel local, regional y nacional
* Fortalecer la capacidad de la extensión universitaria, especialmente la modalidad de prestación de servicios tecnológicos
</t>
  </si>
  <si>
    <t>Propuestas de extensión asesoradas por la VIE</t>
  </si>
  <si>
    <t>6 (Unidad)</t>
  </si>
  <si>
    <t>Participación en comités interinstitucionales, mesas,  exhibiciones o eventos similares, que ofrezcan visibilidad a las actividades de extensión de la Universidad</t>
  </si>
  <si>
    <t>Participaciones de integrantes de la comunidad universitaria en actividades de socialización del proceso de extensión</t>
  </si>
  <si>
    <t>40 (Unidad)</t>
  </si>
  <si>
    <t xml:space="preserve">* Asesorar con el apoyo para la formulación, búsqueda financiera y puesta en marcha de las ideas de negocio a estudiantes de programas de pregrado, posgrado y egresados de la comunidad UIS.
* Proveer capacitación a la comunidad universitaria en temas de emprendimiento, mentalidad y cultura, para fortalecer e incentivar las capacidades emprendedoras.
* Apoyar el desarrollo de eventos de orden local, nacional e internacional en los que se fortalezca y estimule a los miembros de la comunidad universitaria y estudiantes de instituciones públicas, en temas de innovación y emprendimiento.
</t>
  </si>
  <si>
    <t xml:space="preserve">
Iniciativas de emprendimiento apoyadas en su formulación o aplicación a fondos de financiación externa
</t>
  </si>
  <si>
    <t>Conferencias a la comunidad universitaria de capacitación de emprendimiento, innovación, mentalidad y cultura.</t>
  </si>
  <si>
    <t>Eventos de orden local, nacional o internacional en innovación y emprendimiento en los que beneficiarios o representantes del programa asisten</t>
  </si>
  <si>
    <t>Participación en organización de eventos locales, regionales o nacionales en emprendimiento, innovación, mentalidad y cultura</t>
  </si>
  <si>
    <t xml:space="preserve">
Identificar proyectos y/o propuestas articuladoras entre los actores del territorio del área de influencia de las sedes y los grupos de investigación y extensión de la UIS en temas relacionados con gobernanza, adaptación y mitigación del cambio climático.
</t>
  </si>
  <si>
    <t xml:space="preserve">
Instituto de Proyección Regional y Educación a Distancia
</t>
  </si>
  <si>
    <t>Fondo Especial 7046</t>
  </si>
  <si>
    <t>Número de programas/proyectos de investigación ambiental/grupos de investigación identificados que aplican innovación local en extensión rural integral que vincule la educación, la gobernanza y la adaptación y mitigación al cambio climático</t>
  </si>
  <si>
    <t>Número de programas y/o proyectos identificados y articulados por sede que inciden en la formación y educación ambiental enfocados al cambio climático y gestión ambiental.</t>
  </si>
  <si>
    <t xml:space="preserve">
Número de proyectos de interés estratégico regional integrando criterios ambientales y de uso del suelo identificados en las sedes.
</t>
  </si>
  <si>
    <t>La comunidad universitaria compromete todos los procesos con la búsqueda responsable de la excelencia. Para esto, realiza permanentes autoevaluaciones académicas y administrativas con miras al mejoramiento continuo de los ámbitos de acción que constituyen la vida institucional.
Este quehacer de la evaluación es proporcionado frente a las prioridades institucionales, rigurosamente planificado y desarrollado. Con él se busca equilibrar los procesos de evaluación, como la del docente, para evitar los sesgos derivados de lecturas unidireccionales y valorar apropiadamente los reales campos de acción y potencialidades de los miembros de la comunidad universitaria. De igual forma, la UIS planifica la gestión de modo participativo y proactivo. De estas prácticas de evaluación y gestión resulta una mejor definición de los deseos y las necesidades de formación del talento humano, que se convierten, además, en referentes para el proceso de formación de los estudiantes con sentido de pertenencia institucional.
El fortalecimiento de la administración y gestión universitaria se organiza con programas e instrumentos para la consolidación del sistema de planificación institucional. Esto se traduce en la adecuación y modernización de la estructura organizacional y de la infraestructura física de la UIS, en la construcción rigurosa de los planes de ordenamiento de los campus de todas las sedes, en consonancia con las necesidades de preservación del medio ambiente, el impacto social, los desarrollos tecnológicos y la racionalidad en la inversión. La actualización permanente de los sistemas de información incluye la gestión de plataformas digitales y redes de gestión del conocimiento que contribuyan al desarrollo de capacidades y de sistemas adecuados a la evaluación del desempeño</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</si>
  <si>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enfocado en los principios y valores institucionales.</t>
  </si>
  <si>
    <t>Cobertura del programa = (número de participantes en actividades de capacitación y/o entrenamiento / total del personal administrativo) * 100%</t>
  </si>
  <si>
    <t>50 (Porcentaje)</t>
  </si>
  <si>
    <t xml:space="preserve">Eficacia en actividades = ((%reacción +
%aprendizaje) × 25%) + (%planeación ×
50%)
</t>
  </si>
  <si>
    <t>Aumentar el nivel de apropiación del concepto de gestión del conocimiento entre los funcionarios administrativos de la UIS, para facilitar la adopción de buenas prácticas que promuevan el fortalecimiento del capital intelectual de los procesos administrativos.</t>
  </si>
  <si>
    <t>Vicerrectoría Administrativa</t>
  </si>
  <si>
    <t>Fondo Especial 7858</t>
  </si>
  <si>
    <t>Revisión de literatura sobre el concepto y beneficios de la gestión del conocimiento en el contexto administrativo</t>
  </si>
  <si>
    <t>Documento resumen de las principales actividades, avances y documentación reciente, relacionados con la Dimensión de la Gestión del Conocimiento en la Universidad.</t>
  </si>
  <si>
    <t>Diseño de una experiencia interactiva con los procesos de la Vicerrectoría Administrativa para la apropiación del concepto de gestión del conocimiento.</t>
  </si>
  <si>
    <t>Elaborar un plan de acción para la implementación de MIPG que permita cerrar las brechas identificadas a partir de los nuevos lineamientos de implementación de MIPG y los resultados del FURAG 2019</t>
  </si>
  <si>
    <t>Planeación</t>
  </si>
  <si>
    <t>Documento con brechas identificadas elaborado</t>
  </si>
  <si>
    <t>Plan de acción formulado</t>
  </si>
  <si>
    <t>Construir los protocolos y herramientas de seguimiento de la batería de indicadores del plan de desarrollo institucional 2019-2030</t>
  </si>
  <si>
    <t>Documento con los protocolos de indicadores elaborado</t>
  </si>
  <si>
    <t>Informe de medición de indicadores del PDI 2019-2030 para el año 2019</t>
  </si>
  <si>
    <t>Elaborar el nuevo portafolio de servicios para la biblioteca central e implementar una prueba piloto de los nuevos servicios</t>
  </si>
  <si>
    <t>Biblioteca</t>
  </si>
  <si>
    <t>Diagnóstico de los servicios del portafolio actual de Biblioteca</t>
  </si>
  <si>
    <t>Documento de propuesta del nuevo portafolio de servicios de Biblioteca</t>
  </si>
  <si>
    <t>Número de nuevos servicios implementados, prueba piloto</t>
  </si>
  <si>
    <t xml:space="preserve">
Realizar la construcción de la subestación eléctrica principal para el cambio de nivel de tensión a 34.5[kv] del campus central de la Universidad Industrial de Santander.
</t>
  </si>
  <si>
    <t>División de Planta Física</t>
  </si>
  <si>
    <t>Documento sondeo de mercado.</t>
  </si>
  <si>
    <t xml:space="preserve">
Documento presupuesto y especificaciones técnicas.
</t>
  </si>
  <si>
    <t xml:space="preserve">Documento proyecto radicado en BPPI.
</t>
  </si>
  <si>
    <t>Consolidar una propuesta que permita la implementación de un sistema integrado para la gestión de la biblioteca (hardware y software), lo cual maximizara el impacto de la biblioteca hacia la comunidad universitaria y apalancara el fortalecimiento de la formación en la universidad.</t>
  </si>
  <si>
    <t>Documento de requerimientos de software y hardware</t>
  </si>
  <si>
    <t>Documento del cronograma con las actividades necesarias para desarrollar el proyecto</t>
  </si>
  <si>
    <t>Documento consolidado con toda la información para la implementación y posible puesta en marcha del proyecto</t>
  </si>
  <si>
    <t>Desarrollar la etapa de planificación para el modelo de seguridad y privacidad de la información - DSI, en el marco del modelo integrado de planeación y gestión MIPG</t>
  </si>
  <si>
    <t>División de Servicios de Información</t>
  </si>
  <si>
    <t>Política general de seguridad y privacidad de la información elaborada</t>
  </si>
  <si>
    <t xml:space="preserve">
Número de procedimientos elaborados / número de procedimientos identificados *100
</t>
  </si>
  <si>
    <t>50(Porcentaje)</t>
  </si>
  <si>
    <t xml:space="preserve">
Mapa de riesgos de seguridad de la información elaborado
</t>
  </si>
  <si>
    <t>Crear, producir y emitir contenidos audiovisuales en plataformas multipantalla y canales tradicionales irradiados y por cable. el proyecto será un espacio institucional de televisión que aportará conocimiento a la sociedad y permitirá posicionar la imagen de la universidad y sus labores de docencia, de investigación y de extensión</t>
  </si>
  <si>
    <t xml:space="preserve">
Dirección de Comunicaciones
</t>
  </si>
  <si>
    <t>Número de programas realizados</t>
  </si>
  <si>
    <t>Número de reproducciones en youtube</t>
  </si>
  <si>
    <t>4000 (Unidad)</t>
  </si>
  <si>
    <t>Aumentar la interactividad, generar mayor difusión y posicionar el uso redes sociales de la Universidad Industrial de Santander</t>
  </si>
  <si>
    <t>Número contenidos multimediales difundidos en las redes sociales de la UIS</t>
  </si>
  <si>
    <t>Número de nuevos seguidores en las redes sociales institucionales</t>
  </si>
  <si>
    <t>7650 (Unidad)</t>
  </si>
  <si>
    <t>PROGRAMA ANUAL DE GESTIÓN 2020</t>
  </si>
  <si>
    <t>DIMENSIÓN/NOMBRE DEL PROYECTO</t>
  </si>
  <si>
    <t>PONDERACIÓN</t>
  </si>
  <si>
    <t>CUMPLIMIENTO</t>
  </si>
  <si>
    <t>% Enfoque estratégico</t>
  </si>
  <si>
    <t>% Proyecto</t>
  </si>
  <si>
    <t>% Cump. de proyecto</t>
  </si>
  <si>
    <t>% Avance de proyecto</t>
  </si>
  <si>
    <t>% Avance del enfoque estratégico</t>
  </si>
  <si>
    <t xml:space="preserve">   </t>
  </si>
  <si>
    <t>Nivel de cumplimiento  Programa de Gestión Institucional - Año 2020</t>
  </si>
  <si>
    <t>41 (Unidad)</t>
  </si>
  <si>
    <t>11 (Unidad)</t>
  </si>
  <si>
    <t>Propuestas de investigación apoyadas por la Convocatoria de Capital semilla 2020.</t>
  </si>
  <si>
    <t>Proyectos de investigación financiados con recursos desembolsables por medio convocatoria interna de investigación Desarrollo Experimental</t>
  </si>
  <si>
    <t>Proyectos de investigación internos reconocidos sin financiación desembolsable  Generando Espíritu Científico para el año 2020</t>
  </si>
  <si>
    <t>Proyectos de investigación financiados con recursos desembolsables por medio convocatoria Investigación Aplicada Interdisciplinar</t>
  </si>
  <si>
    <t>9 (Unidad)</t>
  </si>
  <si>
    <t>Acuerdos de confidencialidad o propiedad intelectual, o cesiones de derecho de propiedad intelectual establecidos con terceros</t>
  </si>
  <si>
    <t>13 (Unidad)</t>
  </si>
  <si>
    <t>15 (Unidad)</t>
  </si>
  <si>
    <t>20000 (Número)</t>
  </si>
  <si>
    <t>Presupuesto ejecutado</t>
  </si>
  <si>
    <t>Prespuesto ejecutado</t>
  </si>
  <si>
    <t>Valor</t>
  </si>
  <si>
    <t>Porcentaje</t>
  </si>
  <si>
    <t xml:space="preserve">UAA responsable (s)               </t>
  </si>
  <si>
    <t xml:space="preserve">Avance de  indicadores </t>
  </si>
  <si>
    <t>% de avance del proyecto</t>
  </si>
  <si>
    <t>Proyectos de investigación financiados con recursos desembolsables por medio de convocatoria  de investigación Básica y Aplicada 2020</t>
  </si>
  <si>
    <t xml:space="preserve">
Número de estudiantes beneficiados de monitorías SEA fisicomecánicas
</t>
  </si>
  <si>
    <t>91.67%</t>
  </si>
  <si>
    <t>82.5%</t>
  </si>
  <si>
    <t>% Subprograma</t>
  </si>
  <si>
    <t>% Programa</t>
  </si>
  <si>
    <t>4 (Número)</t>
  </si>
  <si>
    <t>10 (Número)</t>
  </si>
  <si>
    <t>5 (Número)</t>
  </si>
  <si>
    <t>200 (Número)</t>
  </si>
  <si>
    <t>50 (Número)</t>
  </si>
  <si>
    <t>7 (Unidad)</t>
  </si>
  <si>
    <t>100 (Porcentaje)</t>
  </si>
  <si>
    <t>40 (Porcentaje)</t>
  </si>
  <si>
    <t>1300 (Unidad)</t>
  </si>
  <si>
    <t>Decanato Facultad Ingenierías Físicomecánicas</t>
  </si>
  <si>
    <t xml:space="preserve">Informe dinámico de indicadores PDI 2019-2030 publicado
</t>
  </si>
  <si>
    <t>Movilidades otorgadas a profesores y estudiantes</t>
  </si>
  <si>
    <t xml:space="preserve">
Definir los lineamientos de la internacionalización de los tres ejes misionales, en respuesta al PI, PDI y el Plan de Gestión Rectoral
</t>
  </si>
  <si>
    <t>Temporadas (Desarrollo de una Agenda Cultural y Artística para la UIS) (n.° interno de proyecto 4687)</t>
  </si>
  <si>
    <t>Generación de estrategias para la formulación de proyectos de aula multidisciplinares y cooperativos con el enfoque de desarrollo regional (n.° interno de proyecto 4781)</t>
  </si>
  <si>
    <t>Implementación de una estrategia educativa orientada a la población estudiantil de las sedes regionales con discapacidad o con un plan de intervención de ajustes razonables (PIAR). (n.° interno de proyecto 4699)</t>
  </si>
  <si>
    <t>Acciones para mejorar el desempeño de los estudiantes de la Facultad de Ciencias Humanas en el componente de competencias genéricas de las pruebas Saber Pro. (n.° interno de proyecto 4655)</t>
  </si>
  <si>
    <t>Análisis  de estrategias para la integración multidisciplinar de contenidos de la asignatura morfofisiología para el mejoramiento del proceso enseñanza-aprendizaje de los programas de Medicina; Microbiología y Bioanálisis, Enfermería, Fisioterapia, Nutrición y Dietética (n.° interno de proyecto 4690)</t>
  </si>
  <si>
    <t>Implementación de estrategias para el mejoramiento del desempeño académico de los estudiantes de la Facultad de Ingenierías Físicomecánicas (n.° interno de proyecto 4718)</t>
  </si>
  <si>
    <t>Implementación de estrategias para el mejoramiento del desempeño académico de estudiantes de pregrado presencial y pregrado distancia de la Sede UIS Barbosa. (n.° interno de proyecto 4792)</t>
  </si>
  <si>
    <t>Proyección del Sistema de Excelencia Académica - SEA (n.° interno de proyecto 4800)</t>
  </si>
  <si>
    <t>Apoyo al diseño e implementación de herramientas TIC en las prácticas educativas de la UIS (n.° interno de proyecto 4766)</t>
  </si>
  <si>
    <t>Liderazgo y acompañamiento a las escuelas de ingeniería adscritas a la facultad de Ingenierías Fisicoquímicas y a la Facultad de Ingenierías Fisico-mecánicas para llevar a cabo el proceso de acreditación ABET. Fase IV (n.° interno de proyecto 4671)</t>
  </si>
  <si>
    <t>Programa de consolidación de la cultura de autoevaluación y de fomento de los procesos de acreditación de programas de pregrado y posgrado de la Universidad Industrial de Santander-UIS (n.° interno de proyecto 4794)</t>
  </si>
  <si>
    <t>Fortalecimiento de la formación para la investigación en la UIS (n.° interno de proyecto 4708)</t>
  </si>
  <si>
    <t xml:space="preserve">
Fortalecimiento de la actividad investigativa en la Universidad Industrial de Santander (n.° interno de proyecto 4689)
</t>
  </si>
  <si>
    <t>Apoyo a la actividad investigativa de la Universidad industrial de Santander (n.° interno de proyecto 4734)</t>
  </si>
  <si>
    <t>Apoyo a solicitudes de registro de derechos de propiedad intelectual y acceso a recursos genéticos (n.° interno de proyecto 4737)</t>
  </si>
  <si>
    <t>Apropiación social del conocimiento y divulgación científica (n.° interno de proyecto 4730)</t>
  </si>
  <si>
    <t>Producción de seriado audiovisual web dedicado a la divulgación de ciencia desde la universidad y dirigido a la comunidad fase III (n.° interno de proyecto 4773)</t>
  </si>
  <si>
    <t xml:space="preserve">
Programa de apoyo a revistas periódicas científicas (n.° interno de proyecto 4791)
</t>
  </si>
  <si>
    <t>Fortalecimiento a las ediciones UIS (n.° interno de proyecto 4806)</t>
  </si>
  <si>
    <t>Apoyo a la innovación empresarial y social (n.° interno de proyecto 4742)</t>
  </si>
  <si>
    <t>"La cultura no es el arte, hace parte" (n.° interno de proyecto 4750)</t>
  </si>
  <si>
    <t>Expresiones artísticas - sedes (n.° interno de proyecto 4698)</t>
  </si>
  <si>
    <t>Concursos de literatura UIS y relata (n.° interno de proyecto 4711)</t>
  </si>
  <si>
    <t>Festivales Universitarios (n.° interno de proyecto 4715)</t>
  </si>
  <si>
    <t>Gestión para la construcción de una cultura de bienestar para los servidores de la UIS (n.° interno de proyecto 4803)</t>
  </si>
  <si>
    <t>Fortalecimiento de la gestión en seguridad y salud en el trabajo (n.° interno de proyecto 4804)</t>
  </si>
  <si>
    <t>Vecinos y Amigos UIS (n.° interno de proyecto 4702)</t>
  </si>
  <si>
    <t>Summer School UIS - 2020 y enseñanza de español como lengua extranjera como acciones de internacionalización en casa (n.° interno de proyecto 4813)</t>
  </si>
  <si>
    <t xml:space="preserve">
Gestión de la internacionalización
en la UIS (Fase 2) (n.° interno de proyecto 4805)
</t>
  </si>
  <si>
    <t>Visibilidad de la UIS como estrategia de atracción a profesores y estudiantes visitantes extranjeros (n.° interno de proyecto 4812)</t>
  </si>
  <si>
    <t>Autoevaluación institucional con fines de renovación de la acreditación - Fase II (n.° interno de proyecto 4790)</t>
  </si>
  <si>
    <t xml:space="preserve">
Propuesta de reestructuración y actualización del portafolio de servicios para egresados UIS FASE 1 (n.° interno de proyecto 4814)
</t>
  </si>
  <si>
    <t>Fomento de la articulación con la sociedad (n.° interno de proyecto 4747)</t>
  </si>
  <si>
    <t>Fomento de las capacidades de extensión (n.° interno de proyecto 4748)</t>
  </si>
  <si>
    <t>Fomento al emprendimiento y relación con el sector productivo (n.° interno de proyecto 4745)</t>
  </si>
  <si>
    <t>Identificación de proyectos y/o propuestas articuladoras entre los actores del territorio del área de influencia de las sedes y los grupos de investigación y extensión de la UIS en temas relacionados con gobernanza, adaptación t mitigación del cambio climático a través de la mesa de bosque de Santander (n.° interno de proyecto 4735)</t>
  </si>
  <si>
    <t>Programa integral para el fortalecimiento de la gestión administrativa -PIGA- (n.° interno de proyecto 4801)</t>
  </si>
  <si>
    <t>Apropiación del concepto de gestión del conocimiento en el contexto de la gestión administrativa (n.° interno de proyecto 4783)</t>
  </si>
  <si>
    <t>Implementación del modelo integrado de planeación y gestión, fase 2 (n.° interno de proyecto 4696)</t>
  </si>
  <si>
    <t>Consolidación de la batería de indicadores para medición del plan de desarrollo institucional 2019- 2030 (n.° interno de proyecto 4697)</t>
  </si>
  <si>
    <t>Propuesta de nuevo portafolio de servicios para la biblioteca central e implementación de prueba piloto de nuevos servicios. (n.° interno de proyecto 4818)</t>
  </si>
  <si>
    <t>Construcción de la subestación eléctrica principal para el cambio de nivel de tensión a 34.5[kv] del campus central de la Universidad Industrial de Santander - fase I. (n.° interno de proyecto 4757)</t>
  </si>
  <si>
    <t>Elaboración de una propuesta para la transformación tecnológica de la biblioteca central de la Universidad Industrial de Santander (n.° interno de proyecto 4817)</t>
  </si>
  <si>
    <t>Fase II de la implementación del modelo de seguridad y privacidad de la información (MSPI) - DSI (n.° interno de proyecto 4770)</t>
  </si>
  <si>
    <t xml:space="preserve">
Creación, producción y emisión de nuevos programas audiovisuales de la UIS Fase III (n.° interno de proyecto 4819)
</t>
  </si>
  <si>
    <t>Posicionamiento de las redes sociales de la UIS como canal de difusión del quehacer institucional Fase III (n.° interno de proyecto 4820)</t>
  </si>
  <si>
    <t>95 (Porcentaje)</t>
  </si>
  <si>
    <t xml:space="preserve">5(Unidad) </t>
  </si>
  <si>
    <t xml:space="preserve">6 (Unidad) </t>
  </si>
  <si>
    <t>12 (Unidad)</t>
  </si>
  <si>
    <t>2500 (Unidad)</t>
  </si>
  <si>
    <t>10 (Porcentaje)</t>
  </si>
  <si>
    <t>26 (Porcentaje)</t>
  </si>
  <si>
    <t>24 (Unidad)</t>
  </si>
  <si>
    <t>24 (Unidad )</t>
  </si>
  <si>
    <t>20 (Número)</t>
  </si>
  <si>
    <t>0 (Unidad)</t>
  </si>
  <si>
    <t>0 (Número)</t>
  </si>
  <si>
    <t>1500 (Número)</t>
  </si>
  <si>
    <t>1500 (Número )</t>
  </si>
  <si>
    <t>38 (Unidad)</t>
  </si>
  <si>
    <t>93 (Porcentaje)</t>
  </si>
  <si>
    <t>30 (Porcentaje)</t>
  </si>
  <si>
    <r>
      <t xml:space="preserve">PROGRAMA 1.1: </t>
    </r>
    <r>
      <rPr>
        <sz val="11"/>
        <color rgb="FF000000"/>
        <rFont val="Humanst521 BT"/>
        <family val="2"/>
      </rPr>
      <t>MODELO PEDAGÓGICO</t>
    </r>
  </si>
  <si>
    <r>
      <t>SUBPROGRAMA 1.1.2:</t>
    </r>
    <r>
      <rPr>
        <sz val="11"/>
        <color rgb="FF000000"/>
        <rFont val="Humanst521 BT"/>
        <family val="2"/>
      </rPr>
      <t> FORMACIÓN INTEGRAL</t>
    </r>
  </si>
  <si>
    <r>
      <t>SUBPROGRAMA 1.1.4:</t>
    </r>
    <r>
      <rPr>
        <sz val="11"/>
        <color rgb="FF000000"/>
        <rFont val="Humanst521 BT"/>
        <family val="2"/>
      </rPr>
      <t> MONITOREO Y ACOMPAÑAMIENTO ESTUDIANTIL</t>
    </r>
  </si>
  <si>
    <r>
      <t>SUBPROGRAMA 1.1.5:</t>
    </r>
    <r>
      <rPr>
        <sz val="11"/>
        <color rgb="FF000000"/>
        <rFont val="Humanst521 BT"/>
        <family val="2"/>
      </rPr>
      <t> APRENDIZAJE ASISTIDO POR NUEVAS TECNOLOGÍAS</t>
    </r>
  </si>
  <si>
    <r>
      <t xml:space="preserve">PROGRAMA 1.2: </t>
    </r>
    <r>
      <rPr>
        <sz val="11"/>
        <color rgb="FF000000"/>
        <rFont val="Humanst521 BT"/>
        <family val="2"/>
      </rPr>
      <t xml:space="preserve">CALIDAD Y PERTINENCIA DE PROGRAMAS </t>
    </r>
  </si>
  <si>
    <r>
      <t>SUBPROGRAMA 1.2.1:</t>
    </r>
    <r>
      <rPr>
        <sz val="11"/>
        <color rgb="FF000000"/>
        <rFont val="Humanst521 BT"/>
        <family val="2"/>
      </rPr>
      <t> CALIDAD DE PROGRAMAS</t>
    </r>
  </si>
  <si>
    <t>- Consolidar la cultura de la autoevaluación.     - Fomentar los procesos de autoevaluación de los programas de pregrado y posgrado con miras al logro de la acreditación o renovación de la alta calidad.                           - Garantizar el cumplimiento de los requisitos para la acreditación institucional en cuanto a programas acreditables acreditados.</t>
  </si>
  <si>
    <t>Ofrecer cursos de preparación específica en las cinco competencias genéricas (razonamiento cuantitativo, lectura crítica, comunicación escrita, competencias ciudadanas e inglés) para estudiantes de décimo semestre de los programas de la facultad de ciencias humanas.</t>
  </si>
  <si>
    <t>Realizar un análisis de las estrategias de enseñanza aprendizaje para la integración multidisciplinar de los contenidos en la asignatura de morfofisiología, para el mejoramiento del proceso enseñanza-aprendizaje de los programas de Medicina; Microbiología y Bioanálisis, Enfermería, Fisioterapia, Nutrición y Dietética.</t>
  </si>
  <si>
    <t>Implementar estrategias de acompañamiento académico a estudiantes de pregrado presencial y distancia que requieran el mejoramiento de su rendimiento académico.</t>
  </si>
  <si>
    <r>
      <t>SUBPROGRAMA 2.1.1: </t>
    </r>
    <r>
      <rPr>
        <sz val="11"/>
        <color rgb="FF000000"/>
        <rFont val="Humanst521 BT"/>
        <family val="2"/>
      </rPr>
      <t>FORMACIÓN PARA LA INVESTIGACIÓN</t>
    </r>
  </si>
  <si>
    <r>
      <t>SUBPROGRAMA 2.1.2: </t>
    </r>
    <r>
      <rPr>
        <sz val="11"/>
        <color rgb="FF000000"/>
        <rFont val="Humanst521 BT"/>
        <family val="2"/>
      </rPr>
      <t>INVESTIGACIÓN BÁSICA Y ARTICULADA CON EL ENTORNO</t>
    </r>
  </si>
  <si>
    <r>
      <t xml:space="preserve">PROGRAMA 2.2: </t>
    </r>
    <r>
      <rPr>
        <sz val="11"/>
        <color rgb="FF000000"/>
        <rFont val="Humanst521 BT"/>
        <family val="2"/>
      </rPr>
      <t xml:space="preserve">GESTIÓN DE LA INNOVACIÓN </t>
    </r>
  </si>
  <si>
    <r>
      <t>SUBPROGRAMA 2.2.1: </t>
    </r>
    <r>
      <rPr>
        <sz val="11"/>
        <color rgb="FF000000"/>
        <rFont val="Humanst521 BT"/>
        <family val="2"/>
      </rPr>
      <t>GESTIÓN DE LA INNOVACIÓN</t>
    </r>
  </si>
  <si>
    <r>
      <t>PROGRAMA 3.1:</t>
    </r>
    <r>
      <rPr>
        <sz val="11"/>
        <color rgb="FF000000"/>
        <rFont val="Humanst521 BT"/>
        <family val="2"/>
      </rPr>
      <t> CULTURAS UIS</t>
    </r>
  </si>
  <si>
    <r>
      <rPr>
        <b/>
        <sz val="11"/>
        <rFont val="Humanst521 BT"/>
        <family val="2"/>
      </rPr>
      <t>SUBPROGRAMA 3.1.1:</t>
    </r>
    <r>
      <rPr>
        <sz val="11"/>
        <rFont val="Humanst521 BT"/>
        <family val="2"/>
      </rPr>
      <t> PATRIMONIO Y CULTURAS</t>
    </r>
  </si>
  <si>
    <r>
      <rPr>
        <b/>
        <sz val="11"/>
        <rFont val="Humanst521 BT"/>
        <family val="2"/>
      </rPr>
      <t>SUBPROGRAMA 3.1.2:</t>
    </r>
    <r>
      <rPr>
        <sz val="11"/>
        <rFont val="Humanst521 BT"/>
        <family val="2"/>
      </rPr>
      <t xml:space="preserve"> EXPRESIONES ARTÍSTICAS </t>
    </r>
  </si>
  <si>
    <r>
      <t>PROGRAMA 3.2:</t>
    </r>
    <r>
      <rPr>
        <sz val="11"/>
        <color rgb="FF000000"/>
        <rFont val="Humanst521 BT"/>
        <family val="2"/>
      </rPr>
      <t xml:space="preserve"> BIENESTAR DE LA COMUNIDAD </t>
    </r>
  </si>
  <si>
    <r>
      <rPr>
        <b/>
        <sz val="11"/>
        <rFont val="Humanst521 BT"/>
        <family val="2"/>
      </rPr>
      <t>SUBPROGRAMA 3.2.1:</t>
    </r>
    <r>
      <rPr>
        <sz val="11"/>
        <rFont val="Humanst521 BT"/>
        <family val="2"/>
      </rPr>
      <t> BIENESTAR DE LA COMUNIDAD UIS</t>
    </r>
  </si>
  <si>
    <r>
      <rPr>
        <b/>
        <sz val="11"/>
        <rFont val="Humanst521 BT"/>
        <family val="2"/>
      </rPr>
      <t>SUBPROGRAMA 3.2.2:</t>
    </r>
    <r>
      <rPr>
        <sz val="11"/>
        <rFont val="Humanst521 BT"/>
        <family val="2"/>
      </rPr>
      <t> CONSTRUCCIÓN DE COMUNIDAD</t>
    </r>
  </si>
  <si>
    <r>
      <t>PROGRAMA 4.1:</t>
    </r>
    <r>
      <rPr>
        <sz val="11"/>
        <rFont val="Humanst521 BT"/>
        <family val="2"/>
      </rPr>
      <t> INTERACCIÓN CON EL ENTORNO ACADÉMICO INTERNACIONAL</t>
    </r>
  </si>
  <si>
    <r>
      <t xml:space="preserve">SUBPROGRAMA 4.1.1: </t>
    </r>
    <r>
      <rPr>
        <sz val="11"/>
        <color rgb="FF000000"/>
        <rFont val="Humanst521 BT"/>
        <family val="2"/>
      </rPr>
      <t>BILINGÜISMO / MULTILINGÜISMO</t>
    </r>
  </si>
  <si>
    <r>
      <t xml:space="preserve">SUBPROGRAMA 4.1.2: </t>
    </r>
    <r>
      <rPr>
        <sz val="11"/>
        <color rgb="FF000000"/>
        <rFont val="Humanst521 BT"/>
        <family val="2"/>
      </rPr>
      <t>INTERCULTURALIDAD</t>
    </r>
  </si>
  <si>
    <r>
      <t xml:space="preserve">SUBPROGRAMA 4.1.3: </t>
    </r>
    <r>
      <rPr>
        <sz val="11"/>
        <color rgb="FF000000"/>
        <rFont val="Humanst521 BT"/>
        <family val="2"/>
      </rPr>
      <t>MOVILIDAD Y MISIONES ACADÉMICAS ENTRANTES Y SALIENTES</t>
    </r>
  </si>
  <si>
    <r>
      <t>PROGRAMA 4.2:</t>
    </r>
    <r>
      <rPr>
        <sz val="11"/>
        <rFont val="Humanst521 BT"/>
        <family val="2"/>
      </rPr>
      <t xml:space="preserve"> VISIBILIDAD Y PRESTIGIO INTERNACIONAL </t>
    </r>
  </si>
  <si>
    <r>
      <t xml:space="preserve">SUBPROGRAMA 4.2.1: </t>
    </r>
    <r>
      <rPr>
        <sz val="11"/>
        <color rgb="FF000000"/>
        <rFont val="Humanst521 BT"/>
        <family val="2"/>
      </rPr>
      <t>IMAGEN INSTITUCIONAL</t>
    </r>
  </si>
  <si>
    <r>
      <t>PROGRAMA 4.3:</t>
    </r>
    <r>
      <rPr>
        <sz val="11"/>
        <rFont val="Humanst521 BT"/>
        <family val="2"/>
      </rPr>
      <t xml:space="preserve"> EGRESADOS </t>
    </r>
  </si>
  <si>
    <r>
      <t>SUBPROGRAMA 4.3.2:</t>
    </r>
    <r>
      <rPr>
        <sz val="11"/>
        <color rgb="FF000000"/>
        <rFont val="Humanst521 BT"/>
        <family val="2"/>
      </rPr>
      <t>RELACIÓN CON EGRESADOS</t>
    </r>
  </si>
  <si>
    <r>
      <t>PROGRAMA 5.1:</t>
    </r>
    <r>
      <rPr>
        <sz val="11"/>
        <color rgb="FF000000"/>
        <rFont val="Humanst521 BT"/>
        <family val="2"/>
      </rPr>
      <t> EXTENSIÓN PARA LA VINCULACIÓN, EMPRESA, ESTADO Y SOCIEDAD</t>
    </r>
  </si>
  <si>
    <r>
      <t>SUBPROGRAMA 5.1.1:</t>
    </r>
    <r>
      <rPr>
        <sz val="11"/>
        <color rgb="FF000000"/>
        <rFont val="Humanst521 BT"/>
        <family val="2"/>
      </rPr>
      <t> ARTICULACIÓN CON LA SOCIEDAD</t>
    </r>
  </si>
  <si>
    <r>
      <t>PROGRAMA 5.2:</t>
    </r>
    <r>
      <rPr>
        <sz val="11"/>
        <color rgb="FF000000"/>
        <rFont val="Humanst521 BT"/>
        <family val="2"/>
      </rPr>
      <t> EMPRENDIMIENTO</t>
    </r>
  </si>
  <si>
    <r>
      <t>SUBPROGRAMA 5.2.1:</t>
    </r>
    <r>
      <rPr>
        <sz val="11"/>
        <color rgb="FF000000"/>
        <rFont val="Humanst521 BT"/>
        <family val="2"/>
      </rPr>
      <t> EMPRENDIMIENTO</t>
    </r>
  </si>
  <si>
    <r>
      <t>PROGRAMA 5.3:</t>
    </r>
    <r>
      <rPr>
        <sz val="11"/>
        <color rgb="FF000000"/>
        <rFont val="Humanst521 BT"/>
        <family val="2"/>
      </rPr>
      <t> REGIONALIZACIÓN</t>
    </r>
  </si>
  <si>
    <r>
      <t>SUBPROGRAMA 5.3.2:</t>
    </r>
    <r>
      <rPr>
        <sz val="11"/>
        <color rgb="FF000000"/>
        <rFont val="Humanst521 BT"/>
        <family val="2"/>
      </rPr>
      <t> DESARROLLO INTEGRAL DE LA REGIÓN</t>
    </r>
  </si>
  <si>
    <r>
      <t>PROGRAMA 6.1:</t>
    </r>
    <r>
      <rPr>
        <sz val="11"/>
        <color rgb="FF000000"/>
        <rFont val="Humanst521 BT"/>
        <family val="2"/>
      </rPr>
      <t> GESTIÓN DEL TALENTO HUMANO</t>
    </r>
  </si>
  <si>
    <r>
      <t>SUBPROGRAMA 6.1.1:</t>
    </r>
    <r>
      <rPr>
        <sz val="11"/>
        <color rgb="FF000000"/>
        <rFont val="Humanst521 BT"/>
        <family val="2"/>
      </rPr>
      <t> DESARROLLO DEL CICLO DE VIDA DEL TALENTO HUMANO</t>
    </r>
  </si>
  <si>
    <r>
      <t>SUBPROGRAMA 6.1.2:</t>
    </r>
    <r>
      <rPr>
        <sz val="11"/>
        <color rgb="FF000000"/>
        <rFont val="Humanst521 BT"/>
        <family val="2"/>
      </rPr>
      <t> GESTIÓN DE CONOCIMIENTO ORGANIZACIONAL</t>
    </r>
  </si>
  <si>
    <r>
      <t>PROGRAMA 6.2:</t>
    </r>
    <r>
      <rPr>
        <sz val="11"/>
        <color rgb="FF000000"/>
        <rFont val="Humanst521 BT"/>
        <family val="2"/>
      </rPr>
      <t xml:space="preserve"> GESTIÓN INSTITUCIONAL </t>
    </r>
  </si>
  <si>
    <r>
      <t>SUBPROGRAMA 6.2.2:</t>
    </r>
    <r>
      <rPr>
        <sz val="11"/>
        <color rgb="FF000000"/>
        <rFont val="Humanst521 BT"/>
        <family val="2"/>
      </rPr>
      <t> MEJORAMIENTO DE PROCESOS</t>
    </r>
  </si>
  <si>
    <r>
      <t>SUBPROGRAMA 6.2.4:</t>
    </r>
    <r>
      <rPr>
        <sz val="11"/>
        <color rgb="FF000000"/>
        <rFont val="Humanst521 BT"/>
        <family val="2"/>
      </rPr>
      <t xml:space="preserve"> INFORMACIÓN Y COMUNICACIÓN </t>
    </r>
  </si>
  <si>
    <r>
      <rPr>
        <b/>
        <sz val="11"/>
        <color theme="1"/>
        <rFont val="Humanst521 BT"/>
        <family val="2"/>
      </rPr>
      <t>ANEXO  2. Ponderación y nivel de cumplimiento Programa de Gestión Institucional vigencia 2020</t>
    </r>
    <r>
      <rPr>
        <sz val="11"/>
        <color theme="1"/>
        <rFont val="Humanst521 BT"/>
        <family val="2"/>
      </rPr>
      <t xml:space="preserve">
Ente tabla presenta en forma detallada la ponderación y nivel de cumplimiento, expresados en porcentaje de cada uno de los proyectos que conforman el Programa de Gestión. La sumatoria de las ponderaciones asignadas a los enfoques estratégicos es 100%, al igual que la sumatoria de las ponderaciones asignadas a los proyectos dentro de cada enfoque.   </t>
    </r>
  </si>
  <si>
    <r>
      <t xml:space="preserve">ENFOQUE ESTRATÉGICO 1: 1. </t>
    </r>
    <r>
      <rPr>
        <sz val="11"/>
        <color theme="1"/>
        <rFont val="Humanst521 BT"/>
        <family val="2"/>
      </rPr>
      <t>Formación Integral e Innovación Pedagógica</t>
    </r>
  </si>
  <si>
    <r>
      <t xml:space="preserve">PROGRAMA 1: </t>
    </r>
    <r>
      <rPr>
        <sz val="11"/>
        <color theme="1"/>
        <rFont val="Humanst521 BT"/>
        <family val="2"/>
      </rPr>
      <t>1.1 Modelo Pedagógico</t>
    </r>
  </si>
  <si>
    <r>
      <t xml:space="preserve">SUBPROGRAMA 1: </t>
    </r>
    <r>
      <rPr>
        <sz val="11"/>
        <color theme="1"/>
        <rFont val="Humanst521 BT"/>
        <family val="2"/>
      </rPr>
      <t>1.1.2</t>
    </r>
    <r>
      <rPr>
        <b/>
        <sz val="11"/>
        <color theme="1"/>
        <rFont val="Humanst521 BT"/>
        <family val="2"/>
      </rPr>
      <t> </t>
    </r>
    <r>
      <rPr>
        <sz val="11"/>
        <color theme="1"/>
        <rFont val="Humanst521 BT"/>
        <family val="2"/>
      </rPr>
      <t xml:space="preserve">Formación Integral </t>
    </r>
  </si>
  <si>
    <r>
      <t xml:space="preserve">PROYECTO 4687: </t>
    </r>
    <r>
      <rPr>
        <sz val="11"/>
        <rFont val="Humanst521 BT"/>
        <family val="2"/>
      </rPr>
      <t>Temporadas (desarrollo de una agenda cultural y artística para la UIS)</t>
    </r>
  </si>
  <si>
    <r>
      <t xml:space="preserve">PROYECTO 4781: </t>
    </r>
    <r>
      <rPr>
        <sz val="11"/>
        <rFont val="Humanst521 BT"/>
        <family val="2"/>
      </rPr>
      <t xml:space="preserve"> Generación de estrategias para la formulación de proyectos de aula multidisciplinares y cooperativos con el enfoque de desarrollo regional</t>
    </r>
  </si>
  <si>
    <r>
      <t xml:space="preserve">SUBPROGRAMA 2: </t>
    </r>
    <r>
      <rPr>
        <sz val="11"/>
        <color theme="1"/>
        <rFont val="Humanst521 BT"/>
        <family val="2"/>
      </rPr>
      <t>1.1.3</t>
    </r>
    <r>
      <rPr>
        <b/>
        <sz val="11"/>
        <color theme="1"/>
        <rFont val="Humanst521 BT"/>
        <family val="2"/>
      </rPr>
      <t> </t>
    </r>
    <r>
      <rPr>
        <sz val="11"/>
        <color theme="1"/>
        <rFont val="Humanst521 BT"/>
        <family val="2"/>
      </rPr>
      <t>Educación Inclusiva</t>
    </r>
  </si>
  <si>
    <r>
      <t xml:space="preserve">PROYECTO 4699: </t>
    </r>
    <r>
      <rPr>
        <sz val="11"/>
        <rFont val="Humanst521 BT"/>
        <family val="2"/>
      </rPr>
      <t xml:space="preserve"> Implementación de una estrategia educativa orientada a la población estudiantil de las sedes regionales con discapacidad o con un plan de intervención de ajustes razonables (PIAR).</t>
    </r>
  </si>
  <si>
    <r>
      <t xml:space="preserve">SUBPROGRAMA 3: </t>
    </r>
    <r>
      <rPr>
        <sz val="11"/>
        <color theme="1"/>
        <rFont val="Humanst521 BT"/>
        <family val="2"/>
      </rPr>
      <t>1.1.4</t>
    </r>
    <r>
      <rPr>
        <b/>
        <sz val="11"/>
        <color theme="1"/>
        <rFont val="Humanst521 BT"/>
        <family val="2"/>
      </rPr>
      <t> </t>
    </r>
    <r>
      <rPr>
        <sz val="11"/>
        <color theme="1"/>
        <rFont val="Humanst521 BT"/>
        <family val="2"/>
      </rPr>
      <t>Monitoreo y acompañamiento estudiantil</t>
    </r>
  </si>
  <si>
    <r>
      <t xml:space="preserve">PROYECTO 4655:  </t>
    </r>
    <r>
      <rPr>
        <sz val="11"/>
        <rFont val="Humanst521 BT"/>
        <family val="2"/>
      </rPr>
      <t>Acciones para mejorar el desempeño de los estudiantes de la Facultad de Ciencias Humanas en el componente de competencias genéricas de las pruebas saber Pro</t>
    </r>
  </si>
  <si>
    <r>
      <t xml:space="preserve">PROYECTO 4690: </t>
    </r>
    <r>
      <rPr>
        <sz val="11"/>
        <rFont val="Humanst521 BT"/>
        <family val="2"/>
      </rPr>
      <t>Análisis  de estrategias para la integración multidisciplinar de contenidos de la asignatura morfofisiología para el mejoramiento del proceso enseñanza-aprendizaje de los programas de Medicina; Microbiología y Bioanálisis, Enfermería, Fisioterapia, Nutrición y Dietética</t>
    </r>
  </si>
  <si>
    <r>
      <t xml:space="preserve">PROYECTO 4718: </t>
    </r>
    <r>
      <rPr>
        <sz val="11"/>
        <rFont val="Humanst521 BT"/>
        <family val="2"/>
      </rPr>
      <t>Implementación de estrategias para el mejoramiento del desempeño académico de los estudiantes de la Facultad de Ingenierías Fisicomecánicas</t>
    </r>
  </si>
  <si>
    <r>
      <t xml:space="preserve">PROYECTO 4792: </t>
    </r>
    <r>
      <rPr>
        <sz val="11"/>
        <rFont val="Humanst521 BT"/>
        <family val="2"/>
      </rPr>
      <t xml:space="preserve">Implementación de estrategias para el mejoramiento del desempeño académico de estudiantes de pregrado presencial y pregrado distancia de la Sede UIS Barbosa. </t>
    </r>
  </si>
  <si>
    <r>
      <t xml:space="preserve">PROYECTO 4800:  </t>
    </r>
    <r>
      <rPr>
        <sz val="11"/>
        <rFont val="Humanst521 BT"/>
        <family val="2"/>
      </rPr>
      <t>Proyección del Sistema de Excelencia Académica - SEA</t>
    </r>
  </si>
  <si>
    <r>
      <t xml:space="preserve">PROYECTO 4766: </t>
    </r>
    <r>
      <rPr>
        <sz val="11"/>
        <rFont val="Humanst521 BT"/>
        <family val="2"/>
      </rPr>
      <t xml:space="preserve"> Apoyo al diseño e implementación de herramientas TIC en las prácticas educativas de la UIS</t>
    </r>
  </si>
  <si>
    <r>
      <t xml:space="preserve">SUBPROGRAMA 1: </t>
    </r>
    <r>
      <rPr>
        <sz val="11"/>
        <color theme="1"/>
        <rFont val="Humanst521 BT"/>
        <family val="2"/>
      </rPr>
      <t>1.2.1</t>
    </r>
    <r>
      <rPr>
        <b/>
        <sz val="11"/>
        <color theme="1"/>
        <rFont val="Humanst521 BT"/>
        <family val="2"/>
      </rPr>
      <t> </t>
    </r>
    <r>
      <rPr>
        <sz val="11"/>
        <color theme="1"/>
        <rFont val="Humanst521 BT"/>
        <family val="2"/>
      </rPr>
      <t>Calidad de programas</t>
    </r>
  </si>
  <si>
    <r>
      <t xml:space="preserve">PROYECTO 4671:  </t>
    </r>
    <r>
      <rPr>
        <sz val="11"/>
        <rFont val="Humanst521 BT"/>
        <family val="2"/>
      </rPr>
      <t>Liderazgo y acompañamiento a las escuelas de ingeniería adscritas a la Facultad de Ingenierías Fisicoquímicas y a la Facultad de Ingenierías Fisicomecánicas para llevar a cabo el proceso de acreditación ABET. Fase IV</t>
    </r>
  </si>
  <si>
    <r>
      <t xml:space="preserve">PROYECTO 4794:  </t>
    </r>
    <r>
      <rPr>
        <sz val="11"/>
        <rFont val="Humanst521 BT"/>
        <family val="2"/>
      </rPr>
      <t>Programa de consolidación de la cultura de autoevaluación y de fomento de los procesos de acreditación de programas de pregrado y posgrado de la Universidad Industrial de Santander-UIS</t>
    </r>
  </si>
  <si>
    <r>
      <t>ENFOQUE ESTRATÉGICO 2:</t>
    </r>
    <r>
      <rPr>
        <sz val="11"/>
        <rFont val="Humanst521 BT"/>
        <family val="2"/>
      </rPr>
      <t xml:space="preserve"> 2. Investigación e Innovación como ejes Articuladores de las Funciones Misionales</t>
    </r>
  </si>
  <si>
    <r>
      <t>PROGRAMA 1:</t>
    </r>
    <r>
      <rPr>
        <sz val="11"/>
        <rFont val="Humanst521 BT"/>
        <family val="2"/>
      </rPr>
      <t xml:space="preserve"> 2.1 Investigación </t>
    </r>
  </si>
  <si>
    <r>
      <t>SUBPROGRAMA 1: </t>
    </r>
    <r>
      <rPr>
        <sz val="11"/>
        <rFont val="Humanst521 BT"/>
        <family val="2"/>
      </rPr>
      <t xml:space="preserve">2.1.1 Formacion para la Investigación </t>
    </r>
  </si>
  <si>
    <r>
      <t xml:space="preserve">PROYECTO 4708: </t>
    </r>
    <r>
      <rPr>
        <sz val="11"/>
        <rFont val="Humanst521 BT"/>
        <family val="2"/>
      </rPr>
      <t>Fortalecimiento de la formación para la investigación en la UIS</t>
    </r>
  </si>
  <si>
    <r>
      <t>SUBPROGRAMA 2: </t>
    </r>
    <r>
      <rPr>
        <sz val="11"/>
        <rFont val="Humanst521 BT"/>
        <family val="2"/>
      </rPr>
      <t>2.1.2 Investigación básica y articulada con el entorno</t>
    </r>
  </si>
  <si>
    <r>
      <t xml:space="preserve">PROYECTO 4689: </t>
    </r>
    <r>
      <rPr>
        <sz val="11"/>
        <rFont val="Humanst521 BT"/>
        <family val="2"/>
      </rPr>
      <t>Fortalecimiento de la actividad investigativa en la Universidad Industrial de Santander</t>
    </r>
  </si>
  <si>
    <r>
      <t xml:space="preserve">PROYECTO 4734: </t>
    </r>
    <r>
      <rPr>
        <sz val="11"/>
        <rFont val="Humanst521 BT"/>
        <family val="2"/>
      </rPr>
      <t xml:space="preserve"> Apoyo a la actividad investigativa de la Universidad Industrial de Santander</t>
    </r>
  </si>
  <si>
    <r>
      <t xml:space="preserve">PROYECTO 4737: </t>
    </r>
    <r>
      <rPr>
        <sz val="11"/>
        <rFont val="Humanst521 BT"/>
        <family val="2"/>
      </rPr>
      <t>Apoyo a solicitudes de registro de derechos de propiedad intelectual y acceso a recursos genéticos</t>
    </r>
  </si>
  <si>
    <r>
      <t>SUBPROGRAMA 3: </t>
    </r>
    <r>
      <rPr>
        <sz val="11"/>
        <rFont val="Humanst521 BT"/>
        <family val="2"/>
      </rPr>
      <t>2.1.3 Visibilidad de la Investigación</t>
    </r>
  </si>
  <si>
    <r>
      <t xml:space="preserve">PROYECTO 4730: </t>
    </r>
    <r>
      <rPr>
        <sz val="11"/>
        <rFont val="Humanst521 BT"/>
        <family val="2"/>
      </rPr>
      <t>Apropiación social del conocimiento y divulgación científica</t>
    </r>
  </si>
  <si>
    <r>
      <t xml:space="preserve">PROYECTO 4773: </t>
    </r>
    <r>
      <rPr>
        <sz val="11"/>
        <rFont val="Humanst521 BT"/>
        <family val="2"/>
      </rPr>
      <t>Producción de seriado audiovisual web dedicado a la divulgación de ciencia desde la universidad y dirigido a la comunidad fase III</t>
    </r>
  </si>
  <si>
    <r>
      <t xml:space="preserve">PROYECTO 4791: </t>
    </r>
    <r>
      <rPr>
        <sz val="11"/>
        <rFont val="Humanst521 BT"/>
        <family val="2"/>
      </rPr>
      <t>Programa de apoyo a revistas periódicas científicas</t>
    </r>
  </si>
  <si>
    <r>
      <t xml:space="preserve">PROYECTO 4806: </t>
    </r>
    <r>
      <rPr>
        <sz val="11"/>
        <rFont val="Humanst521 BT"/>
        <family val="2"/>
      </rPr>
      <t>Fortalecimiento a las ediciones UIS</t>
    </r>
  </si>
  <si>
    <r>
      <t>PROGRAMA 2:</t>
    </r>
    <r>
      <rPr>
        <sz val="11"/>
        <rFont val="Humanst521 BT"/>
        <family val="2"/>
      </rPr>
      <t xml:space="preserve"> 2.2 Gestión de la Innovación</t>
    </r>
  </si>
  <si>
    <r>
      <t>SUBPROGRAMA 1: </t>
    </r>
    <r>
      <rPr>
        <sz val="11"/>
        <rFont val="Humanst521 BT"/>
        <family val="2"/>
      </rPr>
      <t>2.2.1 Gestión de la Innovación</t>
    </r>
  </si>
  <si>
    <r>
      <t xml:space="preserve">PROYECTO 4742: </t>
    </r>
    <r>
      <rPr>
        <sz val="11"/>
        <rFont val="Humanst521 BT"/>
        <family val="2"/>
      </rPr>
      <t>Apoyo a la innovación empresarial y social</t>
    </r>
  </si>
  <si>
    <r>
      <t>ENFOQUE ESTRATÉGICO 3:</t>
    </r>
    <r>
      <rPr>
        <sz val="11"/>
        <rFont val="Humanst521 BT"/>
        <family val="2"/>
      </rPr>
      <t xml:space="preserve"> 3. Cohesión Social y Construcción de Comunidad</t>
    </r>
  </si>
  <si>
    <r>
      <t>PROGRAMA 1: </t>
    </r>
    <r>
      <rPr>
        <sz val="11"/>
        <rFont val="Humanst521 BT"/>
        <family val="2"/>
      </rPr>
      <t>3.1</t>
    </r>
    <r>
      <rPr>
        <b/>
        <sz val="11"/>
        <rFont val="Humanst521 BT"/>
        <family val="2"/>
      </rPr>
      <t xml:space="preserve"> </t>
    </r>
    <r>
      <rPr>
        <sz val="11"/>
        <rFont val="Humanst521 BT"/>
        <family val="2"/>
      </rPr>
      <t>Culturas UIS</t>
    </r>
  </si>
  <si>
    <r>
      <t>SUBPROGRAMA 1: </t>
    </r>
    <r>
      <rPr>
        <sz val="11"/>
        <rFont val="Humanst521 BT"/>
        <family val="2"/>
      </rPr>
      <t>3.1.1</t>
    </r>
    <r>
      <rPr>
        <b/>
        <sz val="11"/>
        <rFont val="Humanst521 BT"/>
        <family val="2"/>
      </rPr>
      <t xml:space="preserve"> </t>
    </r>
    <r>
      <rPr>
        <sz val="11"/>
        <rFont val="Humanst521 BT"/>
        <family val="2"/>
      </rPr>
      <t>Patrimonios y Culturas</t>
    </r>
  </si>
  <si>
    <r>
      <t xml:space="preserve">PROYECTO 4750: </t>
    </r>
    <r>
      <rPr>
        <sz val="11"/>
        <rFont val="Humanst521 BT"/>
        <family val="2"/>
      </rPr>
      <t xml:space="preserve"> "La cultura no es el arte, hace parte".</t>
    </r>
  </si>
  <si>
    <r>
      <t>SUBPROGRAMA 2: </t>
    </r>
    <r>
      <rPr>
        <sz val="11"/>
        <rFont val="Humanst521 BT"/>
        <family val="2"/>
      </rPr>
      <t>3.1.2</t>
    </r>
    <r>
      <rPr>
        <b/>
        <sz val="11"/>
        <rFont val="Humanst521 BT"/>
        <family val="2"/>
      </rPr>
      <t xml:space="preserve"> </t>
    </r>
    <r>
      <rPr>
        <sz val="11"/>
        <rFont val="Humanst521 BT"/>
        <family val="2"/>
      </rPr>
      <t>Expresiones Artísticas</t>
    </r>
  </si>
  <si>
    <r>
      <t xml:space="preserve">PROYECTO 4698: </t>
    </r>
    <r>
      <rPr>
        <sz val="11"/>
        <rFont val="Humanst521 BT"/>
        <family val="2"/>
      </rPr>
      <t>Expresiones artísticas - Sedes</t>
    </r>
  </si>
  <si>
    <r>
      <t xml:space="preserve">PROYECTO 4711: </t>
    </r>
    <r>
      <rPr>
        <sz val="11"/>
        <rFont val="Humanst521 BT"/>
        <family val="2"/>
      </rPr>
      <t>Concursos de literatura UIS y relata</t>
    </r>
  </si>
  <si>
    <r>
      <t xml:space="preserve">PROYECTO 4715: </t>
    </r>
    <r>
      <rPr>
        <sz val="11"/>
        <rFont val="Humanst521 BT"/>
        <family val="2"/>
      </rPr>
      <t>Festivales Universitarios</t>
    </r>
  </si>
  <si>
    <r>
      <t>PROGRAMA 2: </t>
    </r>
    <r>
      <rPr>
        <sz val="11"/>
        <rFont val="Humanst521 BT"/>
        <family val="2"/>
      </rPr>
      <t>3.2</t>
    </r>
    <r>
      <rPr>
        <b/>
        <sz val="11"/>
        <rFont val="Humanst521 BT"/>
        <family val="2"/>
      </rPr>
      <t xml:space="preserve"> </t>
    </r>
    <r>
      <rPr>
        <sz val="11"/>
        <rFont val="Humanst521 BT"/>
        <family val="2"/>
      </rPr>
      <t>Bienestar de la Comunidad</t>
    </r>
  </si>
  <si>
    <r>
      <t>SUBPROGRAMA 1: </t>
    </r>
    <r>
      <rPr>
        <sz val="11"/>
        <rFont val="Humanst521 BT"/>
        <family val="2"/>
      </rPr>
      <t>3.2.1</t>
    </r>
    <r>
      <rPr>
        <b/>
        <sz val="11"/>
        <rFont val="Humanst521 BT"/>
        <family val="2"/>
      </rPr>
      <t xml:space="preserve"> </t>
    </r>
    <r>
      <rPr>
        <sz val="11"/>
        <rFont val="Humanst521 BT"/>
        <family val="2"/>
      </rPr>
      <t>Bienestar de la Comunidad UIS</t>
    </r>
  </si>
  <si>
    <r>
      <t xml:space="preserve">PROYECTO 4803: </t>
    </r>
    <r>
      <rPr>
        <sz val="11"/>
        <rFont val="Humanst521 BT"/>
        <family val="2"/>
      </rPr>
      <t>Gestión para la construcción de una cultura de bienestar para los servidores de la UIS</t>
    </r>
  </si>
  <si>
    <r>
      <t xml:space="preserve">PROYECTO 4804: </t>
    </r>
    <r>
      <rPr>
        <sz val="11"/>
        <rFont val="Humanst521 BT"/>
        <family val="2"/>
      </rPr>
      <t>Fortalecimiento de la gestión en seguridad y salud en el trabajo</t>
    </r>
  </si>
  <si>
    <r>
      <t>SUBPROGRAMA 2: </t>
    </r>
    <r>
      <rPr>
        <sz val="11"/>
        <rFont val="Humanst521 BT"/>
        <family val="2"/>
      </rPr>
      <t>3.2.2</t>
    </r>
    <r>
      <rPr>
        <b/>
        <sz val="11"/>
        <rFont val="Humanst521 BT"/>
        <family val="2"/>
      </rPr>
      <t xml:space="preserve"> </t>
    </r>
    <r>
      <rPr>
        <sz val="11"/>
        <rFont val="Humanst521 BT"/>
        <family val="2"/>
      </rPr>
      <t>Construcción de Comunidad</t>
    </r>
  </si>
  <si>
    <r>
      <t xml:space="preserve">PROYECTO 4702: </t>
    </r>
    <r>
      <rPr>
        <sz val="11"/>
        <rFont val="Humanst521 BT"/>
        <family val="2"/>
      </rPr>
      <t>Vecinos y Amigos UIS</t>
    </r>
  </si>
  <si>
    <r>
      <t xml:space="preserve">ENFOQUE ESTRATÉGICO 4: </t>
    </r>
    <r>
      <rPr>
        <sz val="11"/>
        <color theme="1"/>
        <rFont val="Humanst521 BT"/>
        <family val="2"/>
      </rPr>
      <t xml:space="preserve"> 4. Diseño de soluciones compartidas para atender prioridades nacionales y retos globales</t>
    </r>
  </si>
  <si>
    <r>
      <t>PROGRAMA 1: </t>
    </r>
    <r>
      <rPr>
        <sz val="11"/>
        <color theme="1"/>
        <rFont val="Humanst521 BT"/>
        <family val="2"/>
      </rPr>
      <t>4.1</t>
    </r>
    <r>
      <rPr>
        <b/>
        <sz val="11"/>
        <color theme="1"/>
        <rFont val="Humanst521 BT"/>
        <family val="2"/>
      </rPr>
      <t xml:space="preserve"> </t>
    </r>
    <r>
      <rPr>
        <sz val="11"/>
        <color theme="1"/>
        <rFont val="Humanst521 BT"/>
        <family val="2"/>
      </rPr>
      <t>Interacción con el entorno académico internacional</t>
    </r>
  </si>
  <si>
    <r>
      <t>SUBPROGRAMA 1:</t>
    </r>
    <r>
      <rPr>
        <sz val="11"/>
        <color theme="1"/>
        <rFont val="Humanst521 BT"/>
        <family val="2"/>
      </rPr>
      <t xml:space="preserve"> 4.1.1 Bilingüismo / Multilingüismo</t>
    </r>
  </si>
  <si>
    <r>
      <t>PROYECTO 4813:</t>
    </r>
    <r>
      <rPr>
        <sz val="11"/>
        <rFont val="Humanst521 BT"/>
        <family val="2"/>
      </rPr>
      <t xml:space="preserve"> Summer School UIS - 2020 y enseñanza de español como lengua extranjera como acciones de internacionalización en casa (4813)</t>
    </r>
  </si>
  <si>
    <r>
      <t>SUBPROGRAMA 2:</t>
    </r>
    <r>
      <rPr>
        <sz val="11"/>
        <color theme="1"/>
        <rFont val="Humanst521 BT"/>
        <family val="2"/>
      </rPr>
      <t xml:space="preserve"> 4.1.2 Interculturalidad</t>
    </r>
  </si>
  <si>
    <r>
      <t xml:space="preserve">PROYECTO 4805: </t>
    </r>
    <r>
      <rPr>
        <sz val="11"/>
        <rFont val="Humanst521 BT"/>
        <family val="2"/>
      </rPr>
      <t>Gestión de la internacionalización en la UIS (fase 2)</t>
    </r>
  </si>
  <si>
    <r>
      <t>SUBPROGRAMA 3:</t>
    </r>
    <r>
      <rPr>
        <sz val="11"/>
        <color theme="1"/>
        <rFont val="Humanst521 BT"/>
        <family val="2"/>
      </rPr>
      <t xml:space="preserve"> 4.1.3 Movilidad y misiones académicas entrantes y salientes</t>
    </r>
  </si>
  <si>
    <r>
      <t xml:space="preserve">PROYECTO 4812: </t>
    </r>
    <r>
      <rPr>
        <sz val="11"/>
        <rFont val="Humanst521 BT"/>
        <family val="2"/>
      </rPr>
      <t xml:space="preserve">Visibilidad de la UIS como estrategia de atracción a profesores y estudiantes visitantes extranjeros </t>
    </r>
  </si>
  <si>
    <r>
      <t>PROGRAMA 2: </t>
    </r>
    <r>
      <rPr>
        <sz val="11"/>
        <color theme="1"/>
        <rFont val="Humanst521 BT"/>
        <family val="2"/>
      </rPr>
      <t>4.2</t>
    </r>
    <r>
      <rPr>
        <b/>
        <sz val="11"/>
        <color theme="1"/>
        <rFont val="Humanst521 BT"/>
        <family val="2"/>
      </rPr>
      <t xml:space="preserve"> </t>
    </r>
    <r>
      <rPr>
        <sz val="11"/>
        <color theme="1"/>
        <rFont val="Humanst521 BT"/>
        <family val="2"/>
      </rPr>
      <t>Visibilidad y Prestigio Internacional</t>
    </r>
  </si>
  <si>
    <r>
      <t>SUBPROGRAMA 1:</t>
    </r>
    <r>
      <rPr>
        <sz val="11"/>
        <color theme="1"/>
        <rFont val="Humanst521 BT"/>
        <family val="2"/>
      </rPr>
      <t xml:space="preserve"> 4.2.1 Imagen Institucional</t>
    </r>
  </si>
  <si>
    <r>
      <t xml:space="preserve">PROYECTO 4790: </t>
    </r>
    <r>
      <rPr>
        <sz val="11"/>
        <rFont val="Humanst521 BT"/>
        <family val="2"/>
      </rPr>
      <t xml:space="preserve">Autoevaluación institucional con fines de renovación de la acreditación - fase II </t>
    </r>
  </si>
  <si>
    <r>
      <t>PROGRAMA 3: </t>
    </r>
    <r>
      <rPr>
        <sz val="11"/>
        <color theme="1"/>
        <rFont val="Humanst521 BT"/>
        <family val="2"/>
      </rPr>
      <t>4.3</t>
    </r>
    <r>
      <rPr>
        <b/>
        <sz val="11"/>
        <color theme="1"/>
        <rFont val="Humanst521 BT"/>
        <family val="2"/>
      </rPr>
      <t xml:space="preserve"> </t>
    </r>
    <r>
      <rPr>
        <sz val="11"/>
        <color theme="1"/>
        <rFont val="Humanst521 BT"/>
        <family val="2"/>
      </rPr>
      <t>Egresados</t>
    </r>
  </si>
  <si>
    <r>
      <t>SUBPROGRAMA 1:</t>
    </r>
    <r>
      <rPr>
        <sz val="11"/>
        <color theme="1"/>
        <rFont val="Humanst521 BT"/>
        <family val="2"/>
      </rPr>
      <t xml:space="preserve"> 4.3.2 Relación con Egresados</t>
    </r>
  </si>
  <si>
    <r>
      <t xml:space="preserve">PROYECTO 4814: </t>
    </r>
    <r>
      <rPr>
        <sz val="11"/>
        <rFont val="Humanst521 BT"/>
        <family val="2"/>
      </rPr>
      <t xml:space="preserve">Propuesta de reestructuración y actualización del portafolio de servicios para egresados UIS </t>
    </r>
  </si>
  <si>
    <r>
      <t xml:space="preserve">ENFOQUE ESTRATÉGICO 5: </t>
    </r>
    <r>
      <rPr>
        <sz val="11"/>
        <color theme="1"/>
        <rFont val="Humanst521 BT"/>
        <family val="2"/>
      </rPr>
      <t>5</t>
    </r>
    <r>
      <rPr>
        <b/>
        <sz val="11"/>
        <color theme="1"/>
        <rFont val="Humanst521 BT"/>
        <family val="2"/>
      </rPr>
      <t xml:space="preserve">. </t>
    </r>
    <r>
      <rPr>
        <sz val="11"/>
        <color theme="1"/>
        <rFont val="Humanst521 BT"/>
        <family val="2"/>
      </rPr>
      <t>Democratización del conocimiento para la transformación social y el logro del buen vivir</t>
    </r>
  </si>
  <si>
    <r>
      <t>PROGRAMA 1:</t>
    </r>
    <r>
      <rPr>
        <sz val="11"/>
        <color rgb="FF000000"/>
        <rFont val="Humanst521 BT"/>
        <family val="2"/>
      </rPr>
      <t> 5.1 Extensión para la vinculación, empresa, estado y sociedad</t>
    </r>
  </si>
  <si>
    <r>
      <t>SUBPROGRAMA 1:</t>
    </r>
    <r>
      <rPr>
        <sz val="11"/>
        <color rgb="FF000000"/>
        <rFont val="Humanst521 BT"/>
        <family val="2"/>
      </rPr>
      <t> 5.1.1 Articulación con la Sociedad</t>
    </r>
  </si>
  <si>
    <r>
      <t xml:space="preserve">PROYECTO 4747: </t>
    </r>
    <r>
      <rPr>
        <sz val="11"/>
        <rFont val="Humanst521 BT"/>
        <family val="2"/>
      </rPr>
      <t>Fomento de la articulación con la sociedad</t>
    </r>
  </si>
  <si>
    <r>
      <t xml:space="preserve">PROYECTO 4748: </t>
    </r>
    <r>
      <rPr>
        <sz val="11"/>
        <rFont val="Humanst521 BT"/>
        <family val="2"/>
      </rPr>
      <t>Fomento de las capacidades de extensión</t>
    </r>
  </si>
  <si>
    <r>
      <t>PROGRAMA 2:</t>
    </r>
    <r>
      <rPr>
        <sz val="11"/>
        <color rgb="FF000000"/>
        <rFont val="Humanst521 BT"/>
        <family val="2"/>
      </rPr>
      <t> 5.2 Emprendimiento</t>
    </r>
  </si>
  <si>
    <r>
      <t>SUBPROGRAMA 1:</t>
    </r>
    <r>
      <rPr>
        <sz val="11"/>
        <color rgb="FF000000"/>
        <rFont val="Humanst521 BT"/>
        <family val="2"/>
      </rPr>
      <t> 5.2.1 Emprendimiento</t>
    </r>
  </si>
  <si>
    <r>
      <t xml:space="preserve">PROYECTO 4745: </t>
    </r>
    <r>
      <rPr>
        <sz val="11"/>
        <rFont val="Humanst521 BT"/>
        <family val="2"/>
      </rPr>
      <t>Fomento al emprendimiento y relación con el sector productivo</t>
    </r>
  </si>
  <si>
    <r>
      <t>PROGRAMA 3:</t>
    </r>
    <r>
      <rPr>
        <sz val="11"/>
        <color rgb="FF000000"/>
        <rFont val="Humanst521 BT"/>
        <family val="2"/>
      </rPr>
      <t> 5.3 Regionalización</t>
    </r>
  </si>
  <si>
    <r>
      <t>SUBPROGRAMA 1:</t>
    </r>
    <r>
      <rPr>
        <sz val="11"/>
        <color rgb="FF000000"/>
        <rFont val="Humanst521 BT"/>
        <family val="2"/>
      </rPr>
      <t> 5.3.2 Desarrollo integral de la región</t>
    </r>
  </si>
  <si>
    <r>
      <t xml:space="preserve">PROYECTO 4735: </t>
    </r>
    <r>
      <rPr>
        <sz val="11"/>
        <rFont val="Humanst521 BT"/>
        <family val="2"/>
      </rPr>
      <t>Identificación de proyectos y/o propuestas articuladoras entre los actores del territorio del área de influencia de las sedes y los grupos de investigación y extensión de la UIS en temas relacionados con gobernanza, adaptación y mitigación del cambio climático a través de la mesa de bosque de Santander.</t>
    </r>
  </si>
  <si>
    <r>
      <t>ENFOQUE ESTRATÉGICO 6:</t>
    </r>
    <r>
      <rPr>
        <sz val="11"/>
        <color theme="1"/>
        <rFont val="Humanst521 BT"/>
        <family val="2"/>
      </rPr>
      <t xml:space="preserve"> 6. Gestión universitaria para la excelencia académica</t>
    </r>
  </si>
  <si>
    <r>
      <t>PROGRAMA 1:</t>
    </r>
    <r>
      <rPr>
        <sz val="11"/>
        <color rgb="FF000000"/>
        <rFont val="Humanst521 BT"/>
        <family val="2"/>
      </rPr>
      <t> 6.1 Gestión del Talento Humano</t>
    </r>
  </si>
  <si>
    <r>
      <t>SUBPROGRAMA 1:</t>
    </r>
    <r>
      <rPr>
        <sz val="11"/>
        <color rgb="FF000000"/>
        <rFont val="Humanst521 BT"/>
        <family val="2"/>
      </rPr>
      <t> 6.1.1 Desarrollo del ciclo de vida del talento humano</t>
    </r>
  </si>
  <si>
    <r>
      <t xml:space="preserve">PROYECTO 4801: </t>
    </r>
    <r>
      <rPr>
        <sz val="11"/>
        <rFont val="Humanst521 BT"/>
        <family val="2"/>
      </rPr>
      <t>Programa integral para el fortalecimiento de la gestión administrativa -PIGA-</t>
    </r>
  </si>
  <si>
    <r>
      <t>SUBPROGRAMA 2:</t>
    </r>
    <r>
      <rPr>
        <sz val="11"/>
        <color rgb="FF000000"/>
        <rFont val="Humanst521 BT"/>
        <family val="2"/>
      </rPr>
      <t> 6.1.2 Gestión de Conocimiento Organizacional</t>
    </r>
  </si>
  <si>
    <r>
      <rPr>
        <b/>
        <sz val="11"/>
        <rFont val="Humanst521 BT"/>
        <family val="2"/>
      </rPr>
      <t xml:space="preserve">PROYECTO 4783: </t>
    </r>
    <r>
      <rPr>
        <sz val="11"/>
        <rFont val="Humanst521 BT"/>
        <family val="2"/>
      </rPr>
      <t>Apropiación del concepto de gestión del conocimiento en el contexto de la gestión administrativa</t>
    </r>
  </si>
  <si>
    <r>
      <t>PROGRAMA 2:</t>
    </r>
    <r>
      <rPr>
        <sz val="11"/>
        <color rgb="FF000000"/>
        <rFont val="Humanst521 BT"/>
        <family val="2"/>
      </rPr>
      <t> 6.2 Gestión Institucional</t>
    </r>
  </si>
  <si>
    <r>
      <t>SUBPROGRAMA 1:</t>
    </r>
    <r>
      <rPr>
        <sz val="11"/>
        <color rgb="FF000000"/>
        <rFont val="Humanst521 BT"/>
        <family val="2"/>
      </rPr>
      <t> 6.2.2  Mejoramiento de Procesos</t>
    </r>
  </si>
  <si>
    <r>
      <rPr>
        <b/>
        <sz val="11"/>
        <rFont val="Humanst521 BT"/>
        <family val="2"/>
      </rPr>
      <t xml:space="preserve">PROYECTO 4696: </t>
    </r>
    <r>
      <rPr>
        <sz val="11"/>
        <rFont val="Humanst521 BT"/>
        <family val="2"/>
      </rPr>
      <t xml:space="preserve"> Implementación del modelo integrado de planeación y gestión, fase 2</t>
    </r>
  </si>
  <si>
    <r>
      <rPr>
        <b/>
        <sz val="11"/>
        <rFont val="Humanst521 BT"/>
        <family val="2"/>
      </rPr>
      <t xml:space="preserve">PROYECTO 4697: </t>
    </r>
    <r>
      <rPr>
        <sz val="11"/>
        <rFont val="Humanst521 BT"/>
        <family val="2"/>
      </rPr>
      <t xml:space="preserve"> Consolidación de la batería de indicadores para medición del plan de desarrollo institucional 2019-2030</t>
    </r>
  </si>
  <si>
    <r>
      <rPr>
        <b/>
        <sz val="11"/>
        <rFont val="Humanst521 BT"/>
        <family val="2"/>
      </rPr>
      <t xml:space="preserve">PROYECTO 4818: </t>
    </r>
    <r>
      <rPr>
        <sz val="11"/>
        <rFont val="Humanst521 BT"/>
        <family val="2"/>
      </rPr>
      <t xml:space="preserve">  Propuesta de nuevo portafolio de servicios para la biblioteca central e implementación de prueba piloto de nuevos servicios.</t>
    </r>
  </si>
  <si>
    <r>
      <t>SUBPROGRAMA 2:</t>
    </r>
    <r>
      <rPr>
        <sz val="11"/>
        <color rgb="FF000000"/>
        <rFont val="Humanst521 BT"/>
        <family val="2"/>
      </rPr>
      <t> 6.2.3  Modernización Física y Tecnológica</t>
    </r>
  </si>
  <si>
    <r>
      <rPr>
        <b/>
        <sz val="11"/>
        <rFont val="Humanst521 BT"/>
        <family val="2"/>
      </rPr>
      <t xml:space="preserve">PROYECTO 4757: </t>
    </r>
    <r>
      <rPr>
        <sz val="11"/>
        <rFont val="Humanst521 BT"/>
        <family val="2"/>
      </rPr>
      <t xml:space="preserve"> Construcción de la subestación eléctrica principal para el cambio de nivel de tensión a 34.5[kv] del campus central de la Universidad Industrial de Santander Fase I.</t>
    </r>
  </si>
  <si>
    <r>
      <rPr>
        <b/>
        <sz val="11"/>
        <rFont val="Humanst521 BT"/>
        <family val="2"/>
      </rPr>
      <t xml:space="preserve">PROYECTO 4817: </t>
    </r>
    <r>
      <rPr>
        <sz val="11"/>
        <rFont val="Humanst521 BT"/>
        <family val="2"/>
      </rPr>
      <t xml:space="preserve"> Elaboración de una propuesta para la transformación tecnológica de la biblioteca central de la Universidad Industrial de Santander</t>
    </r>
  </si>
  <si>
    <r>
      <t>SUBPROGRAMA 3:</t>
    </r>
    <r>
      <rPr>
        <sz val="11"/>
        <color rgb="FF000000"/>
        <rFont val="Humanst521 BT"/>
        <family val="2"/>
      </rPr>
      <t> 6.2.4  Información y Comunicación</t>
    </r>
  </si>
  <si>
    <r>
      <rPr>
        <b/>
        <sz val="11"/>
        <rFont val="Humanst521 BT"/>
        <family val="2"/>
      </rPr>
      <t xml:space="preserve">PROYECTO 4770: </t>
    </r>
    <r>
      <rPr>
        <sz val="11"/>
        <rFont val="Humanst521 BT"/>
        <family val="2"/>
      </rPr>
      <t xml:space="preserve"> Fase II de la implementación del modelo de seguridad y privacidad de la información (MSPI) - DSI</t>
    </r>
  </si>
  <si>
    <r>
      <rPr>
        <b/>
        <sz val="11"/>
        <rFont val="Humanst521 BT"/>
        <family val="2"/>
      </rPr>
      <t xml:space="preserve">PROYECTO 4819: </t>
    </r>
    <r>
      <rPr>
        <sz val="11"/>
        <rFont val="Humanst521 BT"/>
        <family val="2"/>
      </rPr>
      <t xml:space="preserve"> Creación, producción y emisión de nuevos programas audiovisuales de la UIS fase III</t>
    </r>
  </si>
  <si>
    <r>
      <rPr>
        <b/>
        <sz val="11"/>
        <rFont val="Humanst521 BT"/>
        <family val="2"/>
      </rPr>
      <t xml:space="preserve">PROYECTO 4820: </t>
    </r>
    <r>
      <rPr>
        <sz val="11"/>
        <rFont val="Humanst521 BT"/>
        <family val="2"/>
      </rPr>
      <t xml:space="preserve"> Posicionamiento de las redes sociales de la UIS como canal de difusión del quehacer institucional fase III</t>
    </r>
  </si>
  <si>
    <t>11 (Número)</t>
  </si>
  <si>
    <r>
      <t xml:space="preserve">PROGRAMA 2.1: </t>
    </r>
    <r>
      <rPr>
        <sz val="11"/>
        <color rgb="FF000000"/>
        <rFont val="Humanst521 BT"/>
        <family val="2"/>
      </rPr>
      <t>INVESTIGACIÓN</t>
    </r>
  </si>
  <si>
    <r>
      <t>SUBPROGRAMA 2.1.3: </t>
    </r>
    <r>
      <rPr>
        <sz val="11"/>
        <color rgb="FF000000"/>
        <rFont val="Humanst521 BT"/>
        <family val="2"/>
      </rPr>
      <t>VISIBILIDAD DE LA INVESTIGACIÓN</t>
    </r>
  </si>
  <si>
    <r>
      <t xml:space="preserve">SUBPROGRAMA 1.1.3: </t>
    </r>
    <r>
      <rPr>
        <sz val="11"/>
        <color rgb="FF000000"/>
        <rFont val="Humanst521 BT"/>
        <family val="2"/>
      </rPr>
      <t>EDUCACIÓN INCLUSIVA</t>
    </r>
  </si>
  <si>
    <r>
      <t xml:space="preserve">SUBPROGRAMA 6.2.3: </t>
    </r>
    <r>
      <rPr>
        <sz val="11"/>
        <color rgb="FF000000"/>
        <rFont val="Humanst521 BT"/>
        <family val="2"/>
      </rPr>
      <t xml:space="preserve">MODERNIZACIÓN FÍSICA Y TECNOLÓGICA </t>
    </r>
  </si>
  <si>
    <t>En este documento se presentan los proyectos de gestión incluidos en el Programa de Gestión de Unidad 2020 y se relaciona el nivel de cumplimiento obtenido en cada uno de ellos, están organizados en la estructura de Diemsnión, programa y subprograma</t>
  </si>
  <si>
    <t>Dimensión/Nombre del proyecto</t>
  </si>
  <si>
    <t>Cumplimiento</t>
  </si>
  <si>
    <t>Enfoque 1. Formación integral e innovación pedagógica</t>
  </si>
  <si>
    <t xml:space="preserve">Programa 1.1:  Modelo Pedagógico </t>
  </si>
  <si>
    <t xml:space="preserve">Subprograma 1.1.1: Desarrollo de Gestión Curricular </t>
  </si>
  <si>
    <t>Proyecto 4626:  Reforma del plan de estudios del programa de Economía Fase II</t>
  </si>
  <si>
    <t xml:space="preserve">Proyecto 4640:Reforma curricular del programa de Ingeniería Metalúrgica de la escuela de Ingeniería Metalúrgica y Ciencia de materiales fase III </t>
  </si>
  <si>
    <t xml:space="preserve">Proyecto 4658: Evaluación curricular del programa de maestría en matemática aplicada de la escuela de física </t>
  </si>
  <si>
    <t>Proyecto 4659: Modificación plan de estudios del programa de trabajo social de la escuela de Trabajo Social</t>
  </si>
  <si>
    <t>Proyecto 4703: Evaluación curricular del programa de Fisioterapia.</t>
  </si>
  <si>
    <t xml:space="preserve">Proyecto 4709: Propuesta de modificación de la periodicidad de admisión a la maestría en historia  </t>
  </si>
  <si>
    <t>Proyecto 4752: Seguimiento a la implementación del nuevo plan de estudios del programa de Enfermería</t>
  </si>
  <si>
    <t>Proyecto 4762: Reforma curricular del programa de filosofía de la Escuela de Filosofía</t>
  </si>
  <si>
    <t>Proyecto 4775: Seguimiento a la implementación de la reforma académica del programa de Ingeniería de Petróleos. FASE III.</t>
  </si>
  <si>
    <t>Proyecto 4789: Actualización curricular programas de pregrado E3T.</t>
  </si>
  <si>
    <t xml:space="preserve">Subprograma 1.1.2: Formación Integral </t>
  </si>
  <si>
    <t>Proyecto 4628: Jornada de formación para semilleros de investigación de la escuela de idiomas</t>
  </si>
  <si>
    <t>Proyecto 4673: Formulación de un proyecto de inversión para la creación de un centro de laboratorios de docencia al servicio de todos los programas de pregrado de la facultad de ingenierías fisicoquímicas</t>
  </si>
  <si>
    <t>Proyecto 4683: Desarrollo de un evento de divulgación para el programa de Ingeniería de Sistemas</t>
  </si>
  <si>
    <t>Proyecto 4719:Creación de espacios para el fortalecimiento emocional y social (FES) dirigidos a estudiantes de la facultad de ingenierías Físico mecánicas</t>
  </si>
  <si>
    <t>Proyecto 4827: Creación de asignatura electiva "Proceso de toma de decisiones”</t>
  </si>
  <si>
    <t>Proyecto 4850: Intercambio académico virtual licenciatura en música UIS - UCALDAS</t>
  </si>
  <si>
    <t>Proyecto 4854: Propuesta para la creación del semillero en cardiología y endocrinología</t>
  </si>
  <si>
    <t>Poyecto *: Propuesta de ajustes curriculares al Programa de Microbiología y Bioanálisis</t>
  </si>
  <si>
    <t xml:space="preserve">Subprograma 1.1.4: Monitoreo y acompañamiento estudiantil   </t>
  </si>
  <si>
    <t>Proyecto 4701: Implementación de estrategias para el fortalecimiento de las competencias genéricas de la educación superior: razonamiento cuantitativo, lectura crítica, comunicación escrita, competencias ciudadanas e inglés.</t>
  </si>
  <si>
    <t>Proyecto 4704: Fortalecimiento de la actividad académica y administrativa de la escuela de Estudios Industriales y Empresariales</t>
  </si>
  <si>
    <t xml:space="preserve">Proyecto 4743: Elaboración documento guía para una asignatura del programa de Ingeniería Civil </t>
  </si>
  <si>
    <t>Proyecto 4782: Definición de marco de referencia para la generación de material docente para apoyar procesos de enseñanza en talleres de diseño</t>
  </si>
  <si>
    <t>Proyecto 4798: Atención de planes de mejoramiento producto de acreditación.</t>
  </si>
  <si>
    <t xml:space="preserve">Subprograma 1.1.5: Aprendizaje asistido por nuevas tecnologías   </t>
  </si>
  <si>
    <t>Proyecto 4641: Implementación de la gestión de los programas de la escuela de ingeniería metalúrgica y ciencia de materiales (EIMCM) a través de moodle.</t>
  </si>
  <si>
    <t>Proyecto 4660: LA-CONGA PHYSICS - UIS: creación de una plataforma educativa innovadora de estudios teórico-prácticos en el nivel de posgrado de la escuela de física - FASE 1</t>
  </si>
  <si>
    <t>Proyecto 4744:Mejoramiento de las experiencias de permanencia estudiantil por medio de la incorporación de herramientas tic aplicadas a asignaturas de ciclo básico y profesional (ciencias e ingeniería)</t>
  </si>
  <si>
    <t>Proyecto 4855: Propuesta para la implementación de tecnologías de la información y de la comunicación -TIC en las asignaturas ofrecidas por el departamento de medicina interna</t>
  </si>
  <si>
    <t xml:space="preserve">Programa 1.2:  Calidad y pertinencia de programas </t>
  </si>
  <si>
    <t xml:space="preserve">Subprograma 1.2.1: Calidad de programas </t>
  </si>
  <si>
    <t>Proyecto 4662:Autoevaluación con fines de acreditación del programa de medicina de la Escuela de Medicina</t>
  </si>
  <si>
    <t>Proyecto 4667:Autoevaluación con fines de acreditación del programa de nutrición y dietética</t>
  </si>
  <si>
    <t>Proyecto 4725: Autoevaluación con fines de acreditación del programa de química de la Escuela de Química</t>
  </si>
  <si>
    <t>Proyecto 4736: Autoevaluación con fines de autoevaluación del programa de ingeniería civil (pregrado)</t>
  </si>
  <si>
    <t xml:space="preserve">Proyecto 4738: Autoevaluación con fines de acreditación del programa maestría en pedagogía de la escuela de educación </t>
  </si>
  <si>
    <t>Proyecto 4759: Autoevaluación con fines de acreditación del programa de filosofía de la Escuela de Filosofía</t>
  </si>
  <si>
    <t>Proyecto 4793: Autoevaluación con fines de renovación de acreditación del programa de ingeniería electrónica de la escuela de Ingenierías Eléctrica, Electrónica y de Telecomunicaciones E3T</t>
  </si>
  <si>
    <t xml:space="preserve">Subprograma 1.2.2: Pertinencia de programas </t>
  </si>
  <si>
    <t>Proyecto 4629: Primera autoevaluación con fines de renovación del registro calificado de la licenciatura en lenguas extranjeras con énfasis en inglés</t>
  </si>
  <si>
    <t>Proyecto 4643: Propuesta de creación del programa especialización en geología social</t>
  </si>
  <si>
    <t>Proyecto 4650: Renovación del registro calificado del programa de doctorado en ciencias biomédicas del departamento de ciencias básicas - Escuela de Medicina</t>
  </si>
  <si>
    <t>Proyecto 4679:Autoevaluación con fines de renovación de registro calificado del programa ingeniería de procesos de refinación y petroquímicos de la escuela de ingeniería química</t>
  </si>
  <si>
    <t>Proyecto 4706:Renovación del registro calificado de los programas de posgrados de la Escuela De Estudios Industriales Y Empresariales - FASE I</t>
  </si>
  <si>
    <t>Proyecto 4712: Propuesta de intención de creación del programa de maestría en humanidades digitales</t>
  </si>
  <si>
    <t>Proyecto 4713:Actualización del PEP del programa de doctorado en historia para renovación de registro calificado</t>
  </si>
  <si>
    <t>Proyecto 4720: Renovación del registro calificado del programa tecnología en regencia de farmacia del Instituto de Proyección Regional y Educación a Distancia - Segunda etapa</t>
  </si>
  <si>
    <t>Proyecto 4721: Renovación del registro calificado del programa tecnología empresarial del IPRED - FASE II.</t>
  </si>
  <si>
    <t>Proyecto 4722:Renovación del registro calificado del programa gestión empresarial del del IPRED - FASE II</t>
  </si>
  <si>
    <t>Proyecto 4727: Propuesta de creación de la especialización en enfermería materno perinatal- Escuela de Enfermería</t>
  </si>
  <si>
    <t>Proyecto 4753: Propuesta de intención de creación de una especialización en derecho penal y criminalística</t>
  </si>
  <si>
    <t>Proyecto 4761: Renovación del registro calificado del programa de maestría en ingeniería de sistemas e informática - FASE II</t>
  </si>
  <si>
    <t xml:space="preserve">Proyecto 4768: Renovación del registro calificado del programa maestría en ingeniería de hidrocarburos de la escuela de Ingeniería de Petróleos - FASE II </t>
  </si>
  <si>
    <t>Proyecto 4771:Creación del programa maestría en ingeniería de petróleos y gas, virtual modalidad profundización de la escuela de Ingeniería de Petróleos - tercera fase.</t>
  </si>
  <si>
    <t>Proyecto 4779:Propuesta de creación del programa ingeniería de minas y medio ambiente - facultad de ingenierías fisicoquímicas</t>
  </si>
  <si>
    <t>Proyecto 4784: Renovación del registro calificado del programa de zootecnia de la sede UIS málaga</t>
  </si>
  <si>
    <t>Proyecto 4795: Propuesta de creación del programa de maestría en administración y gestión deportiva del departamento de deportes</t>
  </si>
  <si>
    <t>Proyecto 4807: Renovación del registro calificado del programa de posgrado maestría en gerencia de mantenimiento de la escuela de ingeniería mecánica.</t>
  </si>
  <si>
    <t>Proyecto 4808: Renovación del registro calificado del programa de posgrado especialización en ingeniería de refrigeración y climatización de la escuela de ingeniería mecánica.</t>
  </si>
  <si>
    <t>Proyecto 4831:  Propuesta de intención para la creación del programa maestría en medicina materno fetal</t>
  </si>
  <si>
    <t xml:space="preserve">Programa 1.3:  Desarrollo profesional </t>
  </si>
  <si>
    <t xml:space="preserve">Subprograma 1.3.1: Desarrollo de competencias pedagógicas del profesor </t>
  </si>
  <si>
    <t>Proyecto 4723: Formación para la investigación a docentes de las sedes regionales de la UIS</t>
  </si>
  <si>
    <t>Proyecto 4749: Mejoramiento de las habilidades docentes propias de los profesores de la Escuela de Enfermería</t>
  </si>
  <si>
    <t xml:space="preserve">Proyecto 4849: Taller: Evaluación docente en enseñanzas de las ciencias </t>
  </si>
  <si>
    <t>Enfoque 2.  Investigación e Innovación como ejes Articuladores de las Funciones Misionales</t>
  </si>
  <si>
    <t> Programa 2.1: Investigación</t>
  </si>
  <si>
    <t xml:space="preserve">Subprograma 2.1.1: Formación para la investigación </t>
  </si>
  <si>
    <t>Proyecto 4665: Propuesta de intención para la creación del programa doctorado en trabajo social.</t>
  </si>
  <si>
    <t>Proyecto 4680: Propuesta de creación del programa doctorado en ingeniería biomédica de la escuela de ingeniería de sistemas e informática</t>
  </si>
  <si>
    <t>Proyecto 4681: Propuesta de intención para la creación del programa maestría en el área musical.</t>
  </si>
  <si>
    <t>Proyecto 4685: Propuesta de creación del programa de doctorado en ciencias biológicas de la escuela de biología - fase 1</t>
  </si>
  <si>
    <t xml:space="preserve">Poyecto 5072: Jornadas institucionales de ponencias, con presencialidad remota, dirigidas a estudiantes de maestrías de investigación y doctorados próximos a graduarse en 2020 </t>
  </si>
  <si>
    <t xml:space="preserve">Subprograma 2.1.2: Investigación básica y articulada con el entorno </t>
  </si>
  <si>
    <t>Proyecto 4627: Análisis de estado del grupo de investigación GIDROT y estrategias de fortalecimiento</t>
  </si>
  <si>
    <t>Proyecto 4707: Investigación e innovación en la escuela de fisioterapia</t>
  </si>
  <si>
    <t>Proyecto 4733: Autoevaluación con fines de acreditación del programa de maestría en ingeniería civil (Investigación)</t>
  </si>
  <si>
    <t>Proyecto 4756: Fortalecimiento de los grupos de investigación</t>
  </si>
  <si>
    <t>Proyecto 4809: Fortalecer la capacidad de investigación en la escuela de ingeniería mecánica</t>
  </si>
  <si>
    <t>Proyecto 4828: Fortalecimiento de investigación en E.S.E. Hospital Psiquiátrico San Camilo</t>
  </si>
  <si>
    <t xml:space="preserve">Subprograma 2.1.3: Visibildad de la Investigación  </t>
  </si>
  <si>
    <t>Proyecto 4630: Consolidación de la visibilidad nacional e internacional de la escuela de idiomas</t>
  </si>
  <si>
    <t>Proyecto 4631: Propuesta de creación de un órgano de difusión de las publicaciones de la comunidad académica de la escuela de idiomas</t>
  </si>
  <si>
    <t>Proyecto 4767: Plan estratégico para la articulación de las actividades de docencia, investigación y extensión de la escuela de ingeniería de petróleos. - FASE II</t>
  </si>
  <si>
    <t>Proyecto 4856: Desarrollo del evento congreso de medicina interna 2020</t>
  </si>
  <si>
    <t xml:space="preserve">Enfoque: 3. Cohesión Social y Construcción de Comunidad </t>
  </si>
  <si>
    <t xml:space="preserve">Programa 3.1: Culturas UIS </t>
  </si>
  <si>
    <t xml:space="preserve">Subprograma 3.1.1: Patrimonio y Culturas </t>
  </si>
  <si>
    <t>Proyecto 4638:Recopilación y publicación de la tradición oral y los saberes ancestrales de los adultos mayores de la región</t>
  </si>
  <si>
    <t xml:space="preserve">Subprograma 3.1.2: Expresiones Artísticas </t>
  </si>
  <si>
    <t>Proyecto 4741: Apoyo a la creación en artes escénicas UIS</t>
  </si>
  <si>
    <t xml:space="preserve">Programa 3.2: Bienestar de la Comunidad </t>
  </si>
  <si>
    <t>Subprograma 3.2.1: Bienestar de la Comunidad UIS</t>
  </si>
  <si>
    <t>Proyecto 4746: Programa de bienestar para bienestar</t>
  </si>
  <si>
    <t>Proyecto 4777: Estrategia integral de educación y atención en salud de bienestar universitario para fomentar la excelencia académica</t>
  </si>
  <si>
    <t xml:space="preserve">Enfoque 4. Diseño de soluciones compartidas para atender prioridades nacionales y retos globales </t>
  </si>
  <si>
    <t xml:space="preserve">Programa 4.1: Interacción con el entorno académico internacional </t>
  </si>
  <si>
    <t xml:space="preserve">Subprograma 4.1.1: Bilingüismo/ Multilingüismo </t>
  </si>
  <si>
    <t>Proyecto 4645: Programa anual de actividades culturales y de práctica lingüística</t>
  </si>
  <si>
    <t>Proyecto 4717: Desarrollo de clubes de inglés para profesores y administrativos de la facultad de ingenierías Físico Mecánicas</t>
  </si>
  <si>
    <t xml:space="preserve">Subprograma 4.1.4: Redes académicas de colaboración </t>
  </si>
  <si>
    <t>Proyecto 4710: Trabajo multidisciplinar y cooperativo del programa de Fisioterapia</t>
  </si>
  <si>
    <t xml:space="preserve">Programa 4.3:Egresados </t>
  </si>
  <si>
    <t xml:space="preserve">Subprograma 4.3.2: Relación con Egresados </t>
  </si>
  <si>
    <t>Proyecto 4668: Desarrollo del XII simposio de actualidades en nutrición y XX encuentro de egresados</t>
  </si>
  <si>
    <t xml:space="preserve">Proyecto 4672: Fortalecimiento de la relación del programa de Nutrción y dietética con sus egresados </t>
  </si>
  <si>
    <t xml:space="preserve">Proyecto 4674: Realización de talleres con participación de graduados del programa de ingeniería química que poseen trayectoria en la industria en el marco de electiva profesional. </t>
  </si>
  <si>
    <t>Proyecto 4714: Egresado es tiempo de volver a tu escuela de formación</t>
  </si>
  <si>
    <t>Proyecto 4760: Consolidación de la relación con los egresados del programa de derecho</t>
  </si>
  <si>
    <t xml:space="preserve">Enfoque 5: Democratización del conocimiento para la transformación social y el logro del buen vivir </t>
  </si>
  <si>
    <t xml:space="preserve">Programa 5.1: Extensión para la vinculación, empresa, estado y sociedad </t>
  </si>
  <si>
    <t xml:space="preserve">Subprograma 5.1.1: Articulación con la sociedad </t>
  </si>
  <si>
    <t xml:space="preserve">Proyecto 4632: Propuesta de creación del diplomado de pediatría general para el médico general y personal del área de la salud </t>
  </si>
  <si>
    <t>Proyecto 4633: Propuesta de creación del diplomado de infección respiratoria aguda(</t>
  </si>
  <si>
    <t>Proyecto 4634:Propuesta de creación del taller de reanimación pediátrica y neonatal</t>
  </si>
  <si>
    <t xml:space="preserve">Proyecto 4635: Propuesta de creación e implementación del taller en vacunas  </t>
  </si>
  <si>
    <t>Proyecto 4647: Sondeo de interés para el ofrecimiento de cursos de idiomas diferentes al inglés para niños y jóvenes del área metropolitana de Bucaramanga.</t>
  </si>
  <si>
    <t xml:space="preserve">Proyecto 4751: Acreditación de pruebas de laboratorio </t>
  </si>
  <si>
    <t xml:space="preserve">Enfoque 6: Gestión Universitaria para la excelencia académica </t>
  </si>
  <si>
    <t xml:space="preserve">Programa 6.1: Gestión del talento humano </t>
  </si>
  <si>
    <t xml:space="preserve">Subprograma 6.1.1: Desarrollo del ciclo de vida del Talento Humano </t>
  </si>
  <si>
    <t>Proyecto 4656: Estrategia de apoyo en la formación y uso de herramientas tic para el aprendizaje para profesores y estudiantes de la facultad de ciencias humanas</t>
  </si>
  <si>
    <t xml:space="preserve">Programa 6.2: Gestión Institucional  </t>
  </si>
  <si>
    <t xml:space="preserve">Subprograma 6.2.1: Estructura y normativa </t>
  </si>
  <si>
    <t>Proyecto 4758: Reforma del reglamento del consultorio jurídico y centro de conciliación</t>
  </si>
  <si>
    <t xml:space="preserve">Proyecto 4834: Compilación de la normativa institucional FASE II </t>
  </si>
  <si>
    <t xml:space="preserve">Subprograma 6.2.2: Mejoramiento de Procesos </t>
  </si>
  <si>
    <t>Proyecto 4637: Proceso de atención de peritazgos médico legales en el departamento de pediatría de la UIS</t>
  </si>
  <si>
    <t>Proyecto 4649: Gestión de documentos de la división de publicaciones - FASE 2</t>
  </si>
  <si>
    <t>Proyecto 4677: Creación del proceso de seguimiento para prácticas empresariales en pregrado, escuela de ingeniería química UIS</t>
  </si>
  <si>
    <t xml:space="preserve">Proyecto 4686: Verificación y ajuste de la información registrada en el sistema académico UIS - FASE </t>
  </si>
  <si>
    <t>Proyecto 4691: Organización de archivo de la división de mantenimiento tecnológico</t>
  </si>
  <si>
    <t>Proyecto 4693: Mejora de la gestión del almacén de repuestos</t>
  </si>
  <si>
    <t>Proyecto 4731: Diseño e implementación del sistema centralizado de información para el seguimiento a los beneficios económicos de los estudiantes del IPRED</t>
  </si>
  <si>
    <t xml:space="preserve">Proyecto 4797:  Sistema de seguridad y salud en el trabajo en laboratorios </t>
  </si>
  <si>
    <t>Proyecto 4815: Elaboración de una propuesta para transformar, redistribuir y reorganizar los espacios de la biblioteca central de la Universidad Industrial de Santander</t>
  </si>
  <si>
    <t>Proyecto 4816: Elaboración de estrategias para la administración del repositorio institucional – NOESISs en la Universidad Industrial de Santander</t>
  </si>
  <si>
    <t>Proyecto 4823: Gestión de archivo de la sección de tesorería a través de la digitalización de los documentos que componen los boletines diarios, que permita salvaguardar la información y facilitar su consulta.</t>
  </si>
  <si>
    <t xml:space="preserve">Subprograma 6.2.3: Modernización física y tecnológica  </t>
  </si>
  <si>
    <t>Proyecto 4648: Diagnóstico para la implementación de exámenes institucionales de competencia en lengua extranjera en computador</t>
  </si>
  <si>
    <t>Proyecto 4678: Elaboración de proyecto de inversión para el banco de proyectos UIS para la modernización y actualización de los sistemas de servicios de la escuela de ingeniería química</t>
  </si>
  <si>
    <t>Proyecto 4695:Formulación del proyecto para la modernización tecnológica de los espacios individuales de trabajo de la planta docente EEIE – FASE II</t>
  </si>
  <si>
    <t>Proyecto 4776: Definición de requerimientos para la actualización de las tecnologías de los laboratorios de prototipado, manufactura y TICS de la EDI</t>
  </si>
  <si>
    <t>Proyecto 4778: Renovación de los sistemas de información administrativos - FASE III</t>
  </si>
  <si>
    <t>Proyecto 4810: Dotación y gestión de mantenimiento en los laboratorios de la escuela de ingeniería mecánica</t>
  </si>
  <si>
    <t>Proyecto 4830: Señalización de la infraestructura física del departamento de patología y de sus vías de acceso en la facultad de salud</t>
  </si>
  <si>
    <t xml:space="preserve">Subprograma 6.2.4: Información y Comunicación  </t>
  </si>
  <si>
    <t>Proyecto 4639: Implementación de estrategias marketing digital en la red social facebook del comedor estudiantil</t>
  </si>
  <si>
    <t>Proyecto 4684: Estrategia de apropiación social y difusión de conocimiento en docencia investigación y extensión de la EDI</t>
  </si>
  <si>
    <t xml:space="preserve">Proyecto 4788: Boletín virtual de la facultad de ingenierías Físico mecánicas. </t>
  </si>
  <si>
    <t>Proyecto 4796: Identidad visual E3T - FASE II. implementación de los elementos y estrategias definidas para la identidad visual E3T.</t>
  </si>
  <si>
    <t>Proyecto 4799: Diseño de una estrategia de comunicación como apoyo al proceso de apropiación del proyecto institucional y modelo pedagógico por parte de la comunidad académica de la Universidad industrial de Santander</t>
  </si>
  <si>
    <t>Proyecto 4845: Ajuste de las tablas de retención documental de las unidades académicas y administrativas de la Universidad Industrial de Santander FASE 4</t>
  </si>
  <si>
    <t>Proyecto 4846: Elaboración las tablas de valoración documental (TVD) - FASE 3</t>
  </si>
  <si>
    <t>Proyecto 4847: Implementación de una estrategia marketing de la oferta posgradual UIS. FASE II: promoción de los posgrados en el contexto de la presencialidad remota.</t>
  </si>
  <si>
    <t>Anexo 1.  Evaluación final del Programa de Gestión Institucional 2020</t>
  </si>
  <si>
    <t>Observaciones</t>
  </si>
  <si>
    <t>Se evidenció que el porcentaje de avance del proyecto, en indicadores y actividades, corresponde a las evidencias presentadas por la Unidad gestora.</t>
  </si>
  <si>
    <t>Enfoque Estratégico 1. Formación integral e innovación pedagógica</t>
  </si>
  <si>
    <t>Enfoque Estratégico 2. Investigación e innovación como ejes articuladores de las funciones misionales</t>
  </si>
  <si>
    <t>Enfoque Estratégico 3. Cohesión social y construcción de comunidad</t>
  </si>
  <si>
    <t>Enfoque Estratégico 4. Diseño de soluciones compartidas para atender prioridades nacionales y retos globales</t>
  </si>
  <si>
    <t>Enfoque Estratégico 5.  Democratización del conocimiento para la transformación socialy el logro del buen vivir</t>
  </si>
  <si>
    <t>Enfoque Estratégico 6. Gestión universitaria para la excelencia académica</t>
  </si>
  <si>
    <t>Anexo B21. Nivel de cumplimiento Programa de Gestión de Unidad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</si>
</sst>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 #,##0;[Red]\-&quot;$&quot;\ #,##0"/>
    <numFmt numFmtId="165" formatCode="_-&quot;$&quot;\ * #,##0_-;\-&quot;$&quot;\ * #,##0_-;_-&quot;$&quot;\ * &quot;-&quot;_-;_-@_-"/>
    <numFmt numFmtId="166" formatCode="_(&quot;$&quot;* #,##0_);_(&quot;$&quot;* \(#,##0\);_(&quot;$&quot;* &quot;-&quot;??_);_(@_)"/>
    <numFmt numFmtId="167" formatCode="_(* #,##0_);_(* \(#,##0\);_(* &quot;-&quot;??_);_(@_)"/>
    <numFmt numFmtId="168" formatCode="&quot;$&quot;\ #,##0.00"/>
    <numFmt numFmtId="169" formatCode="0.0%"/>
    <numFmt numFmtId="170" formatCode=";;;"/>
    <numFmt numFmtId="171" formatCode="&quot;$&quot;\ #,##0"/>
  </numFmts>
  <fonts count="37">
    <font>
      <sz val="11"/>
      <color theme="1"/>
      <name val="Calibri"/>
      <family val="2"/>
      <scheme val="minor"/>
    </font>
    <font>
      <sz val="11"/>
      <color theme="1"/>
      <name val="Calibri"/>
      <family val="2"/>
      <scheme val="minor"/>
    </font>
    <font>
      <sz val="14"/>
      <color rgb="FFFF0000"/>
      <name val="Humnst777 Blk BT"/>
      <family val="2"/>
    </font>
    <font>
      <sz val="14"/>
      <name val="Humnst777 Blk BT"/>
      <family val="2"/>
    </font>
    <font>
      <sz val="9"/>
      <color rgb="FFFF0000"/>
      <name val="Humanst521 BT"/>
      <family val="2"/>
    </font>
    <font>
      <sz val="10"/>
      <name val="Tahoma"/>
      <family val="2"/>
    </font>
    <font>
      <b/>
      <sz val="14"/>
      <name val="Humanst521 BT"/>
      <family val="2"/>
    </font>
    <font>
      <sz val="14"/>
      <name val="Humanst521 BT"/>
      <family val="2"/>
    </font>
    <font>
      <b/>
      <sz val="14"/>
      <color rgb="FF000000"/>
      <name val="Humanst521 BT"/>
      <family val="2"/>
    </font>
    <font>
      <sz val="9"/>
      <name val="Humanst521 BT"/>
      <family val="2"/>
    </font>
    <font>
      <sz val="14"/>
      <color rgb="FFFF0000"/>
      <name val="Humanst521 BT"/>
      <family val="2"/>
    </font>
    <font>
      <sz val="14"/>
      <color theme="1"/>
      <name val="Humanst521 BT"/>
      <family val="2"/>
    </font>
    <font>
      <sz val="10"/>
      <color rgb="FFFF0000"/>
      <name val="Humanst521 BT"/>
      <family val="2"/>
    </font>
    <font>
      <sz val="12"/>
      <color rgb="FFFF0000"/>
      <name val="Humanst521 BT"/>
      <family val="2"/>
    </font>
    <font>
      <b/>
      <sz val="11"/>
      <color theme="1"/>
      <name val="Calibri"/>
      <family val="2"/>
      <scheme val="minor"/>
    </font>
    <font>
      <sz val="10"/>
      <name val="Calibri"/>
      <family val="2"/>
      <scheme val="minor"/>
    </font>
    <font>
      <sz val="14"/>
      <color theme="1"/>
      <name val="Calibri"/>
      <family val="2"/>
      <scheme val="minor"/>
    </font>
    <font>
      <sz val="10"/>
      <name val="Humanst521 BT"/>
      <family val="2"/>
    </font>
    <font>
      <b/>
      <sz val="9"/>
      <color theme="1"/>
      <name val="Humanst521 BT"/>
      <family val="2"/>
    </font>
    <font>
      <sz val="9"/>
      <color theme="1"/>
      <name val="Humanst521 BT"/>
      <family val="2"/>
    </font>
    <font>
      <sz val="14"/>
      <name val="Humanst521 BT"/>
      <family val="2"/>
    </font>
    <font>
      <sz val="11"/>
      <color theme="1"/>
      <name val="Humanst521 BT"/>
      <family val="2"/>
    </font>
    <font>
      <sz val="10"/>
      <color rgb="FFFF0000"/>
      <name val="Humanst521 BT"/>
      <family val="2"/>
    </font>
    <font>
      <sz val="12"/>
      <color rgb="FFFF0000"/>
      <name val="Humanst521 BT"/>
      <family val="2"/>
    </font>
    <font>
      <sz val="11"/>
      <name val="Humanst521 BT"/>
      <family val="2"/>
    </font>
    <font>
      <sz val="11"/>
      <color rgb="FF000000"/>
      <name val="Humanst521 BT"/>
      <family val="2"/>
    </font>
    <font>
      <b/>
      <sz val="11"/>
      <name val="Humanst521 BT"/>
      <family val="2"/>
    </font>
    <font>
      <b/>
      <sz val="11"/>
      <color rgb="FF000000"/>
      <name val="Humanst521 BT"/>
      <family val="2"/>
    </font>
    <font>
      <i/>
      <sz val="11"/>
      <name val="Humanst521 BT"/>
      <family val="2"/>
    </font>
    <font>
      <sz val="11"/>
      <color rgb="FFFF0000"/>
      <name val="Humanst521 BT"/>
      <family val="2"/>
    </font>
    <font>
      <b/>
      <sz val="11"/>
      <color theme="1"/>
      <name val="Humanst521 BT"/>
      <family val="2"/>
    </font>
    <font>
      <sz val="11"/>
      <name val="Humanst521 BT"/>
      <family val="2"/>
    </font>
    <font>
      <sz val="10"/>
      <name val="Humanst521 BT"/>
      <family val="2"/>
    </font>
    <font>
      <sz val="11"/>
      <color theme="2" tint="-0.249977111117893"/>
      <name val="Humanst521 BT"/>
      <family val="2"/>
    </font>
    <font>
      <sz val="10"/>
      <name val="Times New Roman"/>
      <family val="1"/>
      <charset val="204"/>
    </font>
    <font>
      <sz val="11"/>
      <name val="Calibri"/>
      <family val="2"/>
    </font>
    <font>
      <sz val="18"/>
      <color theme="1"/>
      <name val="Humanst521 BT"/>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34" fillId="0" borderId="0" applyNumberFormat="0" applyFill="0" applyBorder="0" applyProtection="0">
      <alignment vertical="top" wrapText="1"/>
    </xf>
  </cellStyleXfs>
  <cellXfs count="745">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166" fontId="2" fillId="0" borderId="0" xfId="1"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0" fontId="4" fillId="0" borderId="0" xfId="0" applyFont="1" applyFill="1"/>
    <xf numFmtId="0" fontId="4" fillId="0" borderId="0" xfId="0" applyFont="1" applyFill="1" applyAlignment="1">
      <alignment vertical="top" wrapText="1"/>
    </xf>
    <xf numFmtId="0" fontId="4" fillId="0" borderId="0" xfId="0" applyFont="1" applyFill="1" applyAlignment="1">
      <alignment horizontal="center" vertical="center" wrapText="1"/>
    </xf>
    <xf numFmtId="0" fontId="3" fillId="0" borderId="12" xfId="0" applyFont="1" applyFill="1" applyBorder="1" applyAlignment="1">
      <alignment horizontal="justify" vertical="center" wrapText="1"/>
    </xf>
    <xf numFmtId="0" fontId="3" fillId="0" borderId="19" xfId="0" applyFont="1" applyFill="1" applyBorder="1" applyAlignment="1">
      <alignment horizontal="justify"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9" fontId="7" fillId="0" borderId="0" xfId="2" applyFont="1" applyFill="1" applyAlignment="1">
      <alignment horizontal="center" vertical="center"/>
    </xf>
    <xf numFmtId="0" fontId="12" fillId="0" borderId="0" xfId="0" applyFont="1" applyFill="1"/>
    <xf numFmtId="0" fontId="13" fillId="0" borderId="0" xfId="0" applyFont="1" applyFill="1" applyAlignment="1">
      <alignment vertical="top" wrapText="1"/>
    </xf>
    <xf numFmtId="0" fontId="13" fillId="0" borderId="0" xfId="0" applyFont="1" applyFill="1" applyAlignment="1">
      <alignment horizontal="center" vertical="center" wrapText="1"/>
    </xf>
    <xf numFmtId="0" fontId="10" fillId="0" borderId="0" xfId="0" applyFont="1" applyFill="1" applyAlignment="1">
      <alignment horizontal="justify" vertical="center"/>
    </xf>
    <xf numFmtId="0" fontId="10" fillId="0" borderId="0" xfId="0" applyFont="1" applyFill="1" applyAlignment="1">
      <alignment horizontal="center" vertical="center"/>
    </xf>
    <xf numFmtId="0" fontId="10" fillId="0" borderId="0" xfId="0" applyFont="1" applyFill="1" applyAlignment="1">
      <alignment horizontal="justify" vertical="center" wrapText="1"/>
    </xf>
    <xf numFmtId="0" fontId="7" fillId="0" borderId="0" xfId="0" applyFont="1" applyFill="1" applyAlignment="1">
      <alignment horizontal="justify" vertical="center" wrapText="1"/>
    </xf>
    <xf numFmtId="166" fontId="7" fillId="0" borderId="0" xfId="0" applyNumberFormat="1" applyFont="1" applyFill="1" applyAlignment="1">
      <alignment horizontal="justify" vertical="center" wrapText="1"/>
    </xf>
    <xf numFmtId="9" fontId="7" fillId="0" borderId="0" xfId="2" applyFont="1" applyFill="1" applyAlignment="1">
      <alignment horizontal="center" vertical="center" wrapText="1"/>
    </xf>
    <xf numFmtId="0" fontId="10" fillId="0" borderId="0" xfId="0" applyFont="1" applyFill="1" applyAlignment="1">
      <alignment horizontal="justify" wrapText="1"/>
    </xf>
    <xf numFmtId="166" fontId="10" fillId="0" borderId="0" xfId="0" applyNumberFormat="1" applyFont="1" applyFill="1" applyAlignment="1">
      <alignment horizontal="justify" wrapText="1"/>
    </xf>
    <xf numFmtId="0" fontId="10" fillId="0" borderId="0" xfId="0" applyFont="1" applyFill="1" applyAlignment="1">
      <alignment horizontal="center" wrapText="1"/>
    </xf>
    <xf numFmtId="9" fontId="10" fillId="0" borderId="0" xfId="2" applyFont="1" applyFill="1" applyAlignment="1">
      <alignment horizontal="center" wrapText="1"/>
    </xf>
    <xf numFmtId="166" fontId="10" fillId="0" borderId="0" xfId="0" applyNumberFormat="1" applyFont="1" applyFill="1" applyAlignment="1">
      <alignment horizontal="justify" vertical="center" wrapText="1"/>
    </xf>
    <xf numFmtId="0" fontId="10" fillId="0" borderId="0" xfId="0" applyFont="1" applyFill="1" applyAlignment="1">
      <alignment horizontal="center" vertical="center" wrapText="1"/>
    </xf>
    <xf numFmtId="166" fontId="10" fillId="0" borderId="0" xfId="1" applyNumberFormat="1" applyFont="1" applyFill="1" applyAlignment="1">
      <alignment horizontal="justify" vertical="center"/>
    </xf>
    <xf numFmtId="0" fontId="10" fillId="0" borderId="0" xfId="0" applyFont="1" applyFill="1" applyAlignment="1">
      <alignment horizontal="justify"/>
    </xf>
    <xf numFmtId="166" fontId="10" fillId="0" borderId="0" xfId="1" applyNumberFormat="1" applyFont="1" applyFill="1" applyAlignment="1">
      <alignment horizontal="justify"/>
    </xf>
    <xf numFmtId="0" fontId="10" fillId="0" borderId="0" xfId="0" applyFont="1" applyFill="1" applyAlignment="1">
      <alignment horizontal="center"/>
    </xf>
    <xf numFmtId="9" fontId="10" fillId="0" borderId="0" xfId="2" applyFont="1" applyFill="1" applyAlignment="1">
      <alignment horizontal="center"/>
    </xf>
    <xf numFmtId="0" fontId="12" fillId="0" borderId="0" xfId="0" applyFont="1" applyFill="1" applyAlignment="1">
      <alignment horizontal="justify" vertical="center"/>
    </xf>
    <xf numFmtId="0" fontId="4" fillId="0" borderId="0" xfId="0" applyFont="1" applyFill="1" applyAlignment="1">
      <alignment vertical="center" wrapText="1"/>
    </xf>
    <xf numFmtId="9" fontId="10" fillId="0" borderId="0" xfId="2" applyFont="1" applyFill="1" applyAlignment="1">
      <alignment horizontal="center" vertical="center"/>
    </xf>
    <xf numFmtId="0" fontId="0" fillId="0" borderId="0" xfId="0" applyFill="1" applyBorder="1"/>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169" fontId="16" fillId="0" borderId="0" xfId="2" applyNumberFormat="1" applyFont="1" applyFill="1" applyBorder="1" applyAlignment="1">
      <alignment vertical="center" wrapText="1"/>
    </xf>
    <xf numFmtId="0" fontId="0" fillId="0" borderId="0" xfId="2" applyNumberFormat="1" applyFont="1" applyFill="1" applyBorder="1" applyAlignment="1">
      <alignment vertical="center" wrapText="1"/>
    </xf>
    <xf numFmtId="10" fontId="0" fillId="0" borderId="0" xfId="2" applyNumberFormat="1" applyFont="1" applyFill="1" applyBorder="1" applyAlignment="1">
      <alignment vertical="center" wrapText="1"/>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9" fontId="11" fillId="0" borderId="0" xfId="0" applyNumberFormat="1" applyFont="1" applyFill="1" applyBorder="1" applyAlignment="1">
      <alignment horizontal="left" vertical="top" wrapText="1"/>
    </xf>
    <xf numFmtId="0" fontId="18" fillId="0" borderId="0" xfId="2" applyNumberFormat="1" applyFont="1" applyFill="1" applyBorder="1" applyAlignment="1">
      <alignment horizontal="center" vertical="center" wrapText="1"/>
    </xf>
    <xf numFmtId="10" fontId="18" fillId="0" borderId="0" xfId="2"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applyBorder="1" applyAlignment="1">
      <alignment vertical="center"/>
    </xf>
    <xf numFmtId="0" fontId="19" fillId="0" borderId="0" xfId="2" applyNumberFormat="1" applyFont="1" applyFill="1" applyBorder="1" applyAlignment="1">
      <alignment vertical="center" wrapText="1"/>
    </xf>
    <xf numFmtId="10" fontId="19" fillId="0" borderId="0" xfId="2" applyNumberFormat="1" applyFont="1" applyFill="1" applyBorder="1" applyAlignment="1">
      <alignment vertical="center" wrapText="1"/>
    </xf>
    <xf numFmtId="10" fontId="0" fillId="0" borderId="0" xfId="0" applyNumberFormat="1" applyFill="1" applyBorder="1"/>
    <xf numFmtId="0" fontId="6" fillId="0" borderId="0" xfId="0" applyFont="1" applyFill="1" applyBorder="1" applyAlignment="1">
      <alignment horizontal="left" vertical="center" wrapText="1"/>
    </xf>
    <xf numFmtId="170" fontId="0" fillId="0" borderId="0" xfId="0" applyNumberFormat="1" applyFill="1" applyBorder="1"/>
    <xf numFmtId="10" fontId="19" fillId="0" borderId="0" xfId="2" applyNumberFormat="1" applyFont="1" applyFill="1" applyBorder="1" applyAlignment="1">
      <alignment vertical="center"/>
    </xf>
    <xf numFmtId="0" fontId="0" fillId="0" borderId="0" xfId="0" applyFill="1" applyBorder="1" applyAlignment="1"/>
    <xf numFmtId="0" fontId="0" fillId="0" borderId="0" xfId="0" applyFill="1" applyBorder="1" applyAlignment="1">
      <alignment horizontal="right"/>
    </xf>
    <xf numFmtId="0" fontId="0" fillId="0" borderId="0" xfId="0" applyFill="1" applyBorder="1" applyAlignment="1">
      <alignment wrapText="1"/>
    </xf>
    <xf numFmtId="0" fontId="9" fillId="0" borderId="0" xfId="0" applyNumberFormat="1" applyFont="1" applyFill="1" applyAlignment="1">
      <alignment horizontal="center" vertical="center"/>
    </xf>
    <xf numFmtId="0" fontId="8" fillId="0" borderId="0" xfId="0" applyFont="1" applyFill="1" applyBorder="1" applyAlignment="1">
      <alignment vertical="center"/>
    </xf>
    <xf numFmtId="10" fontId="19" fillId="0" borderId="0" xfId="2" applyNumberFormat="1" applyFont="1" applyFill="1" applyBorder="1" applyAlignment="1">
      <alignment vertical="top" wrapText="1"/>
    </xf>
    <xf numFmtId="0" fontId="0" fillId="0" borderId="0" xfId="0" applyFill="1" applyBorder="1" applyAlignment="1">
      <alignment vertical="top"/>
    </xf>
    <xf numFmtId="169" fontId="11" fillId="0" borderId="0" xfId="0" applyNumberFormat="1" applyFont="1" applyFill="1" applyBorder="1" applyAlignment="1">
      <alignment horizontal="right" vertical="top" wrapText="1"/>
    </xf>
    <xf numFmtId="0" fontId="10" fillId="0" borderId="0" xfId="0" applyFont="1" applyFill="1"/>
    <xf numFmtId="0" fontId="10" fillId="0" borderId="0" xfId="0" applyFont="1" applyFill="1" applyAlignment="1">
      <alignment vertical="top" wrapText="1"/>
    </xf>
    <xf numFmtId="0" fontId="7" fillId="0" borderId="0" xfId="0" applyFont="1" applyFill="1" applyBorder="1" applyAlignment="1">
      <alignment vertical="center" wrapText="1"/>
    </xf>
    <xf numFmtId="0" fontId="20" fillId="0" borderId="0" xfId="0" applyFont="1" applyFill="1" applyAlignment="1">
      <alignment horizontal="justify" vertical="center"/>
    </xf>
    <xf numFmtId="0" fontId="20" fillId="0" borderId="0" xfId="0" applyFont="1" applyFill="1" applyAlignment="1">
      <alignment horizontal="center" vertical="center" wrapText="1"/>
    </xf>
    <xf numFmtId="0" fontId="20" fillId="0" borderId="0" xfId="0" applyFont="1" applyFill="1" applyAlignment="1">
      <alignment horizontal="center" vertical="center"/>
    </xf>
    <xf numFmtId="9" fontId="20" fillId="0" borderId="0" xfId="2" applyFont="1" applyFill="1" applyAlignment="1">
      <alignment horizontal="center" vertical="center"/>
    </xf>
    <xf numFmtId="0" fontId="22" fillId="0" borderId="0" xfId="0" applyFont="1" applyFill="1"/>
    <xf numFmtId="0" fontId="23" fillId="0" borderId="0" xfId="0" applyFont="1" applyFill="1" applyAlignment="1">
      <alignment vertical="top" wrapText="1"/>
    </xf>
    <xf numFmtId="0" fontId="23" fillId="0" borderId="0" xfId="0" applyFont="1" applyFill="1" applyAlignment="1">
      <alignment horizontal="center" vertical="center" wrapText="1"/>
    </xf>
    <xf numFmtId="0" fontId="22" fillId="0" borderId="0" xfId="0" applyFont="1" applyFill="1" applyAlignment="1">
      <alignment horizontal="center" vertical="center"/>
    </xf>
    <xf numFmtId="0" fontId="20" fillId="0" borderId="0" xfId="0" applyFont="1" applyFill="1" applyAlignment="1">
      <alignment horizontal="left" vertical="center"/>
    </xf>
    <xf numFmtId="0" fontId="12" fillId="0" borderId="4" xfId="0" applyFont="1" applyFill="1" applyBorder="1"/>
    <xf numFmtId="12" fontId="19" fillId="0" borderId="0" xfId="2" applyNumberFormat="1" applyFont="1" applyFill="1" applyBorder="1" applyAlignment="1">
      <alignment vertical="center"/>
    </xf>
    <xf numFmtId="9" fontId="3" fillId="0" borderId="0" xfId="2" applyNumberFormat="1" applyFont="1" applyFill="1" applyAlignment="1">
      <alignment horizontal="center" vertical="center" wrapText="1"/>
    </xf>
    <xf numFmtId="0" fontId="24" fillId="0" borderId="20" xfId="0" applyFont="1" applyFill="1" applyBorder="1" applyAlignment="1">
      <alignment horizontal="justify" vertical="center" wrapText="1"/>
    </xf>
    <xf numFmtId="171" fontId="20" fillId="0" borderId="0" xfId="5" applyNumberFormat="1" applyFont="1" applyFill="1" applyAlignment="1">
      <alignment horizontal="justify" vertical="center"/>
    </xf>
    <xf numFmtId="171" fontId="2" fillId="0" borderId="0" xfId="5" applyNumberFormat="1" applyFont="1" applyFill="1" applyAlignment="1">
      <alignment horizontal="center" vertical="center" wrapText="1"/>
    </xf>
    <xf numFmtId="0" fontId="24" fillId="0" borderId="18" xfId="0" applyFont="1" applyFill="1" applyBorder="1" applyAlignment="1">
      <alignment horizontal="center" vertical="center" wrapText="1"/>
    </xf>
    <xf numFmtId="166" fontId="24" fillId="0" borderId="18" xfId="1" applyNumberFormat="1" applyFont="1" applyFill="1" applyBorder="1" applyAlignment="1">
      <alignment horizontal="center" vertical="center" wrapText="1"/>
    </xf>
    <xf numFmtId="0" fontId="24" fillId="0" borderId="18" xfId="5" applyNumberFormat="1"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8" xfId="0" applyFont="1" applyBorder="1" applyAlignment="1">
      <alignment horizontal="left" vertical="center" wrapText="1"/>
    </xf>
    <xf numFmtId="0" fontId="24" fillId="3" borderId="20" xfId="0" applyFont="1" applyFill="1" applyBorder="1" applyAlignment="1">
      <alignment horizontal="center" vertical="center" wrapText="1"/>
    </xf>
    <xf numFmtId="1" fontId="24" fillId="3" borderId="21" xfId="0" quotePrefix="1" applyNumberFormat="1" applyFont="1" applyFill="1" applyBorder="1" applyAlignment="1">
      <alignment horizontal="center" vertical="center" wrapText="1"/>
    </xf>
    <xf numFmtId="0" fontId="24" fillId="3" borderId="20" xfId="0" applyFont="1" applyFill="1" applyBorder="1" applyAlignment="1">
      <alignment horizontal="left" vertical="center" wrapText="1"/>
    </xf>
    <xf numFmtId="0" fontId="24" fillId="3" borderId="21" xfId="0" applyFont="1" applyFill="1" applyBorder="1" applyAlignment="1">
      <alignment horizontal="center" vertical="center" wrapText="1"/>
    </xf>
    <xf numFmtId="0" fontId="24" fillId="3" borderId="18"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1" fillId="3" borderId="18"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8"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0" borderId="14"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32" xfId="0" applyFont="1" applyFill="1" applyBorder="1" applyAlignment="1">
      <alignment horizontal="center" vertical="center" wrapText="1"/>
    </xf>
    <xf numFmtId="0" fontId="24" fillId="0" borderId="38" xfId="0" quotePrefix="1" applyFont="1" applyFill="1" applyBorder="1" applyAlignment="1">
      <alignment horizontal="center" vertical="center" wrapText="1"/>
    </xf>
    <xf numFmtId="0" fontId="24" fillId="0" borderId="33" xfId="0" quotePrefix="1" applyFont="1" applyFill="1" applyBorder="1" applyAlignment="1">
      <alignment horizontal="center" vertical="center" wrapText="1"/>
    </xf>
    <xf numFmtId="0" fontId="24" fillId="0" borderId="18" xfId="0" quotePrefix="1" applyFont="1" applyFill="1" applyBorder="1" applyAlignment="1">
      <alignment horizontal="center" vertical="center" wrapText="1"/>
    </xf>
    <xf numFmtId="171" fontId="24" fillId="0" borderId="18" xfId="5" applyNumberFormat="1" applyFont="1" applyFill="1" applyBorder="1" applyAlignment="1">
      <alignment horizontal="center" vertical="center" wrapText="1"/>
    </xf>
    <xf numFmtId="0" fontId="21" fillId="0" borderId="18" xfId="0" applyFont="1" applyBorder="1" applyAlignment="1">
      <alignment vertical="center" wrapText="1"/>
    </xf>
    <xf numFmtId="0" fontId="21" fillId="0" borderId="1" xfId="0" applyFont="1" applyBorder="1" applyAlignment="1">
      <alignment horizontal="left" vertical="center" wrapText="1"/>
    </xf>
    <xf numFmtId="0" fontId="25" fillId="0" borderId="18" xfId="0" applyFont="1" applyBorder="1" applyAlignment="1">
      <alignment horizontal="center" vertical="center" wrapText="1"/>
    </xf>
    <xf numFmtId="0" fontId="24" fillId="0" borderId="20" xfId="0" applyFont="1" applyFill="1" applyBorder="1" applyAlignment="1">
      <alignment horizontal="center" vertical="center" wrapText="1"/>
    </xf>
    <xf numFmtId="0" fontId="21" fillId="0" borderId="20" xfId="0" applyFont="1" applyBorder="1" applyAlignment="1">
      <alignment vertical="center" wrapText="1"/>
    </xf>
    <xf numFmtId="0" fontId="24" fillId="0" borderId="3" xfId="0" quotePrefix="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20" xfId="0" applyFont="1" applyFill="1" applyBorder="1" applyAlignment="1">
      <alignment horizontal="left" vertical="center" wrapText="1"/>
    </xf>
    <xf numFmtId="0" fontId="24" fillId="0" borderId="20" xfId="0" applyFont="1" applyFill="1" applyBorder="1" applyAlignment="1">
      <alignment horizontal="center" vertical="center"/>
    </xf>
    <xf numFmtId="0" fontId="24" fillId="0" borderId="17" xfId="0" quotePrefix="1"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20" xfId="0" applyFont="1" applyFill="1" applyBorder="1" applyAlignment="1">
      <alignment vertical="center" wrapText="1"/>
    </xf>
    <xf numFmtId="0" fontId="24" fillId="0" borderId="22" xfId="0" applyFont="1" applyFill="1" applyBorder="1" applyAlignment="1">
      <alignment horizontal="center" vertical="center" wrapText="1"/>
    </xf>
    <xf numFmtId="0" fontId="24" fillId="0" borderId="21" xfId="0" applyFont="1" applyFill="1" applyBorder="1" applyAlignment="1">
      <alignment horizontal="justify" vertical="center" wrapText="1"/>
    </xf>
    <xf numFmtId="1" fontId="24" fillId="0" borderId="18" xfId="2" applyNumberFormat="1" applyFont="1" applyFill="1" applyBorder="1" applyAlignment="1">
      <alignment horizontal="center" vertical="center" wrapText="1"/>
    </xf>
    <xf numFmtId="0" fontId="24" fillId="0" borderId="20" xfId="2" applyNumberFormat="1" applyFont="1" applyFill="1" applyBorder="1" applyAlignment="1">
      <alignment horizontal="center" vertical="center" wrapText="1"/>
    </xf>
    <xf numFmtId="0" fontId="24" fillId="0" borderId="17" xfId="0" applyFont="1" applyFill="1" applyBorder="1" applyAlignment="1">
      <alignment vertical="center" wrapText="1"/>
    </xf>
    <xf numFmtId="0" fontId="24" fillId="0" borderId="16" xfId="0" quotePrefix="1" applyFont="1" applyFill="1" applyBorder="1" applyAlignment="1">
      <alignment horizontal="center" vertical="center" wrapText="1"/>
    </xf>
    <xf numFmtId="1" fontId="24" fillId="0" borderId="17" xfId="2" applyNumberFormat="1" applyFont="1" applyFill="1" applyBorder="1" applyAlignment="1">
      <alignment horizontal="center" vertical="center" wrapText="1"/>
    </xf>
    <xf numFmtId="0" fontId="24" fillId="0" borderId="18" xfId="0" applyFont="1" applyFill="1" applyBorder="1" applyAlignment="1">
      <alignment horizontal="justify" vertical="center" wrapText="1"/>
    </xf>
    <xf numFmtId="0" fontId="24" fillId="0" borderId="18" xfId="2" applyNumberFormat="1" applyFont="1" applyFill="1" applyBorder="1" applyAlignment="1">
      <alignment horizontal="center" vertical="center" wrapText="1"/>
    </xf>
    <xf numFmtId="0" fontId="24" fillId="0" borderId="18"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3" xfId="0" applyFont="1" applyFill="1" applyBorder="1" applyAlignment="1">
      <alignment horizontal="center" vertical="center" wrapText="1"/>
    </xf>
    <xf numFmtId="166" fontId="24" fillId="0" borderId="18" xfId="1" applyNumberFormat="1" applyFont="1" applyFill="1" applyBorder="1" applyAlignment="1">
      <alignment horizontal="center" vertical="center"/>
    </xf>
    <xf numFmtId="1" fontId="25" fillId="0" borderId="20" xfId="0" applyNumberFormat="1" applyFont="1" applyFill="1" applyBorder="1" applyAlignment="1">
      <alignment horizontal="justify" vertical="center"/>
    </xf>
    <xf numFmtId="0" fontId="24" fillId="3" borderId="20" xfId="0" quotePrefix="1" applyFont="1" applyFill="1" applyBorder="1" applyAlignment="1">
      <alignment horizontal="left" vertical="center" wrapText="1"/>
    </xf>
    <xf numFmtId="171" fontId="25" fillId="3" borderId="20" xfId="1" applyNumberFormat="1" applyFont="1" applyFill="1" applyBorder="1" applyAlignment="1">
      <alignment horizontal="center" vertical="center"/>
    </xf>
    <xf numFmtId="171" fontId="24" fillId="3" borderId="20" xfId="0" applyNumberFormat="1" applyFont="1" applyFill="1" applyBorder="1" applyAlignment="1">
      <alignment horizontal="center" vertical="center" wrapText="1"/>
    </xf>
    <xf numFmtId="9" fontId="24" fillId="3" borderId="20" xfId="2" applyFont="1" applyFill="1" applyBorder="1" applyAlignment="1">
      <alignment horizontal="center" vertical="center" wrapText="1"/>
    </xf>
    <xf numFmtId="0" fontId="24" fillId="3" borderId="20" xfId="0" applyFont="1" applyFill="1" applyBorder="1" applyAlignment="1">
      <alignment horizontal="center" vertical="center"/>
    </xf>
    <xf numFmtId="9" fontId="24" fillId="3" borderId="20" xfId="2" applyFont="1" applyFill="1" applyBorder="1" applyAlignment="1">
      <alignment horizontal="center" vertical="center"/>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7" xfId="0" quotePrefix="1" applyFont="1" applyFill="1" applyBorder="1" applyAlignment="1">
      <alignment horizontal="left" vertical="center" wrapText="1"/>
    </xf>
    <xf numFmtId="0" fontId="24" fillId="3" borderId="17" xfId="0" applyFont="1" applyFill="1" applyBorder="1" applyAlignment="1">
      <alignment horizontal="justify" vertical="center" wrapText="1"/>
    </xf>
    <xf numFmtId="171" fontId="25" fillId="3" borderId="17" xfId="1" applyNumberFormat="1" applyFont="1" applyFill="1" applyBorder="1" applyAlignment="1">
      <alignment horizontal="center" vertical="center" wrapText="1"/>
    </xf>
    <xf numFmtId="0" fontId="21" fillId="3" borderId="17" xfId="0" applyFont="1" applyFill="1" applyBorder="1" applyAlignment="1">
      <alignment horizontal="justify" vertical="center" wrapText="1"/>
    </xf>
    <xf numFmtId="171" fontId="21" fillId="3" borderId="17" xfId="0" applyNumberFormat="1" applyFont="1" applyFill="1" applyBorder="1" applyAlignment="1">
      <alignment horizontal="center" vertical="center" wrapText="1"/>
    </xf>
    <xf numFmtId="9" fontId="21" fillId="3" borderId="17" xfId="2" applyFont="1" applyFill="1" applyBorder="1" applyAlignment="1">
      <alignment horizontal="center" vertical="center" wrapText="1"/>
    </xf>
    <xf numFmtId="10" fontId="24" fillId="3" borderId="17" xfId="2" applyNumberFormat="1" applyFont="1" applyFill="1" applyBorder="1" applyAlignment="1">
      <alignment horizontal="center" vertical="center" wrapText="1"/>
    </xf>
    <xf numFmtId="0" fontId="24" fillId="3" borderId="18" xfId="0" applyFont="1" applyFill="1" applyBorder="1" applyAlignment="1">
      <alignment vertical="center" wrapText="1"/>
    </xf>
    <xf numFmtId="0" fontId="24" fillId="3" borderId="18" xfId="0" applyFont="1" applyFill="1" applyBorder="1" applyAlignment="1">
      <alignment horizontal="justify" vertical="center"/>
    </xf>
    <xf numFmtId="0" fontId="24" fillId="3" borderId="17" xfId="0" applyFont="1" applyFill="1" applyBorder="1" applyAlignment="1">
      <alignment vertical="center" wrapText="1"/>
    </xf>
    <xf numFmtId="167" fontId="24" fillId="3" borderId="20" xfId="4" applyNumberFormat="1" applyFont="1" applyFill="1" applyBorder="1" applyAlignment="1">
      <alignment horizontal="center" vertical="center"/>
    </xf>
    <xf numFmtId="1" fontId="24" fillId="3" borderId="18" xfId="4" applyNumberFormat="1" applyFont="1" applyFill="1" applyBorder="1" applyAlignment="1">
      <alignment horizontal="center" vertical="center" wrapText="1"/>
    </xf>
    <xf numFmtId="0" fontId="24" fillId="3" borderId="17" xfId="0" applyFont="1" applyFill="1" applyBorder="1" applyAlignment="1">
      <alignment horizontal="justify" vertical="center"/>
    </xf>
    <xf numFmtId="0" fontId="24" fillId="3" borderId="18" xfId="0" applyFont="1" applyFill="1" applyBorder="1" applyAlignment="1">
      <alignment horizontal="justify"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21" fillId="0" borderId="0" xfId="0" applyFont="1" applyFill="1" applyBorder="1" applyAlignment="1">
      <alignment horizontal="left" vertical="top" wrapText="1"/>
    </xf>
    <xf numFmtId="169" fontId="21" fillId="0" borderId="0" xfId="0" applyNumberFormat="1" applyFont="1" applyFill="1" applyBorder="1" applyAlignment="1">
      <alignment horizontal="left" vertical="top" wrapText="1"/>
    </xf>
    <xf numFmtId="169" fontId="30" fillId="0" borderId="20" xfId="2" applyNumberFormat="1" applyFont="1" applyFill="1" applyBorder="1" applyAlignment="1">
      <alignment horizontal="center" vertical="center" wrapText="1"/>
    </xf>
    <xf numFmtId="169" fontId="30" fillId="0" borderId="1" xfId="2" applyNumberFormat="1" applyFont="1" applyFill="1" applyBorder="1" applyAlignment="1">
      <alignment horizontal="center" vertical="center" wrapText="1"/>
    </xf>
    <xf numFmtId="169" fontId="30" fillId="2" borderId="22" xfId="2" applyNumberFormat="1" applyFont="1" applyFill="1" applyBorder="1" applyAlignment="1">
      <alignment vertical="center" wrapText="1"/>
    </xf>
    <xf numFmtId="169" fontId="30" fillId="2" borderId="23" xfId="2" applyNumberFormat="1" applyFont="1" applyFill="1" applyBorder="1" applyAlignment="1">
      <alignment vertical="center" wrapText="1"/>
    </xf>
    <xf numFmtId="10" fontId="30" fillId="2" borderId="21" xfId="2" applyNumberFormat="1" applyFont="1" applyFill="1" applyBorder="1" applyAlignment="1">
      <alignment vertical="center" wrapText="1"/>
    </xf>
    <xf numFmtId="169" fontId="30" fillId="2" borderId="1" xfId="2" applyNumberFormat="1" applyFont="1" applyFill="1" applyBorder="1" applyAlignment="1">
      <alignment vertical="center" wrapText="1"/>
    </xf>
    <xf numFmtId="9" fontId="30" fillId="2" borderId="2" xfId="2" applyNumberFormat="1" applyFont="1" applyFill="1" applyBorder="1" applyAlignment="1">
      <alignment vertical="center" wrapText="1"/>
    </xf>
    <xf numFmtId="169" fontId="30" fillId="2" borderId="2" xfId="2" applyNumberFormat="1" applyFont="1" applyFill="1" applyBorder="1" applyAlignment="1">
      <alignment vertical="center" wrapText="1"/>
    </xf>
    <xf numFmtId="169" fontId="30" fillId="2" borderId="3" xfId="2" applyNumberFormat="1" applyFont="1" applyFill="1" applyBorder="1" applyAlignment="1">
      <alignment vertical="center" wrapText="1"/>
    </xf>
    <xf numFmtId="0" fontId="24" fillId="0" borderId="1" xfId="0" applyFont="1" applyFill="1" applyBorder="1"/>
    <xf numFmtId="0" fontId="24" fillId="0" borderId="2" xfId="0" applyFont="1" applyFill="1" applyBorder="1" applyAlignment="1">
      <alignment horizontal="center" vertical="center"/>
    </xf>
    <xf numFmtId="0" fontId="26" fillId="0" borderId="3" xfId="0" applyFont="1" applyFill="1" applyBorder="1" applyAlignment="1">
      <alignment horizontal="left" vertical="center" wrapText="1"/>
    </xf>
    <xf numFmtId="169" fontId="30" fillId="0" borderId="1" xfId="2" applyNumberFormat="1" applyFont="1" applyFill="1" applyBorder="1" applyAlignment="1">
      <alignment vertical="center" wrapText="1"/>
    </xf>
    <xf numFmtId="169" fontId="30" fillId="0" borderId="2" xfId="2" applyNumberFormat="1" applyFont="1" applyFill="1" applyBorder="1" applyAlignment="1">
      <alignment vertical="center" wrapText="1"/>
    </xf>
    <xf numFmtId="169" fontId="21" fillId="0" borderId="3" xfId="2" applyNumberFormat="1" applyFont="1" applyFill="1" applyBorder="1" applyAlignment="1">
      <alignment vertical="center" wrapText="1"/>
    </xf>
    <xf numFmtId="169" fontId="21" fillId="0" borderId="2" xfId="2" applyNumberFormat="1" applyFont="1" applyFill="1" applyBorder="1" applyAlignment="1">
      <alignment vertical="center" wrapText="1"/>
    </xf>
    <xf numFmtId="169" fontId="30" fillId="0" borderId="3" xfId="2" applyNumberFormat="1" applyFont="1" applyFill="1" applyBorder="1" applyAlignment="1">
      <alignment vertical="center" wrapText="1"/>
    </xf>
    <xf numFmtId="0" fontId="24" fillId="0" borderId="4" xfId="0" applyFont="1" applyFill="1" applyBorder="1" applyAlignment="1">
      <alignment vertical="center"/>
    </xf>
    <xf numFmtId="0" fontId="24" fillId="0" borderId="0" xfId="0" applyFont="1" applyFill="1" applyBorder="1" applyAlignment="1">
      <alignment horizontal="center" vertical="center"/>
    </xf>
    <xf numFmtId="0" fontId="26" fillId="0" borderId="5" xfId="0" applyFont="1" applyFill="1" applyBorder="1" applyAlignment="1">
      <alignment horizontal="left" vertical="center" wrapText="1"/>
    </xf>
    <xf numFmtId="169" fontId="30" fillId="0" borderId="13" xfId="2" applyNumberFormat="1" applyFont="1" applyFill="1" applyBorder="1" applyAlignment="1">
      <alignment vertical="center" wrapText="1"/>
    </xf>
    <xf numFmtId="169" fontId="30" fillId="0" borderId="14" xfId="2" applyNumberFormat="1" applyFont="1" applyFill="1" applyBorder="1" applyAlignment="1">
      <alignment vertical="center" wrapText="1"/>
    </xf>
    <xf numFmtId="169" fontId="21" fillId="0" borderId="15"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169" fontId="21" fillId="0" borderId="5" xfId="2" applyNumberFormat="1" applyFont="1" applyFill="1" applyBorder="1" applyAlignment="1">
      <alignment vertical="center" wrapText="1"/>
    </xf>
    <xf numFmtId="9" fontId="30" fillId="2" borderId="22" xfId="0" applyNumberFormat="1" applyFont="1" applyFill="1" applyBorder="1" applyAlignment="1">
      <alignment vertical="center"/>
    </xf>
    <xf numFmtId="0" fontId="30" fillId="2" borderId="23" xfId="0" applyFont="1" applyFill="1" applyBorder="1" applyAlignment="1">
      <alignment vertical="center"/>
    </xf>
    <xf numFmtId="9" fontId="30" fillId="2" borderId="23" xfId="0" applyNumberFormat="1" applyFont="1" applyFill="1" applyBorder="1" applyAlignment="1">
      <alignment vertical="center"/>
    </xf>
    <xf numFmtId="0" fontId="30" fillId="2" borderId="21" xfId="0" applyFont="1" applyFill="1" applyBorder="1" applyAlignment="1">
      <alignment vertical="center"/>
    </xf>
    <xf numFmtId="0" fontId="30" fillId="2" borderId="22" xfId="0" applyFont="1" applyFill="1" applyBorder="1" applyAlignment="1">
      <alignment vertical="center"/>
    </xf>
    <xf numFmtId="169" fontId="30" fillId="2" borderId="23" xfId="0" applyNumberFormat="1" applyFont="1" applyFill="1" applyBorder="1" applyAlignment="1">
      <alignment vertical="center"/>
    </xf>
    <xf numFmtId="0" fontId="26" fillId="0" borderId="0" xfId="0" applyFont="1" applyFill="1" applyBorder="1" applyAlignment="1">
      <alignment horizontal="left" vertical="center" wrapText="1"/>
    </xf>
    <xf numFmtId="169" fontId="30" fillId="0" borderId="4" xfId="2" applyNumberFormat="1" applyFont="1" applyFill="1" applyBorder="1" applyAlignment="1">
      <alignment vertical="center" wrapText="1"/>
    </xf>
    <xf numFmtId="169" fontId="30" fillId="0" borderId="0" xfId="2" applyNumberFormat="1" applyFont="1" applyFill="1" applyBorder="1" applyAlignment="1">
      <alignment vertical="center" wrapText="1"/>
    </xf>
    <xf numFmtId="169" fontId="21" fillId="0" borderId="4" xfId="2" applyNumberFormat="1" applyFont="1" applyFill="1" applyBorder="1" applyAlignment="1">
      <alignment vertical="center" wrapText="1"/>
    </xf>
    <xf numFmtId="0" fontId="24" fillId="0" borderId="1" xfId="0" applyFont="1" applyFill="1" applyBorder="1" applyAlignment="1">
      <alignment vertical="center"/>
    </xf>
    <xf numFmtId="9" fontId="21" fillId="0" borderId="0" xfId="2" applyFont="1" applyFill="1" applyBorder="1" applyAlignment="1">
      <alignment vertical="center" wrapText="1"/>
    </xf>
    <xf numFmtId="10" fontId="21" fillId="0" borderId="4" xfId="2" applyNumberFormat="1" applyFont="1" applyFill="1" applyBorder="1" applyAlignment="1">
      <alignment vertical="center" wrapText="1"/>
    </xf>
    <xf numFmtId="0" fontId="24" fillId="0" borderId="13" xfId="0" applyFont="1" applyFill="1" applyBorder="1" applyAlignment="1">
      <alignment vertical="center"/>
    </xf>
    <xf numFmtId="0" fontId="26" fillId="0" borderId="15" xfId="0" applyFont="1" applyFill="1" applyBorder="1" applyAlignment="1">
      <alignment horizontal="left" vertical="center" wrapText="1"/>
    </xf>
    <xf numFmtId="169" fontId="21" fillId="0" borderId="13" xfId="2" applyNumberFormat="1" applyFont="1" applyFill="1" applyBorder="1" applyAlignment="1">
      <alignment vertical="center" wrapText="1"/>
    </xf>
    <xf numFmtId="169" fontId="21" fillId="0" borderId="14" xfId="2" applyNumberFormat="1" applyFont="1" applyFill="1" applyBorder="1" applyAlignment="1">
      <alignment vertical="center" wrapText="1"/>
    </xf>
    <xf numFmtId="10" fontId="21" fillId="0" borderId="0" xfId="2" applyNumberFormat="1" applyFont="1" applyFill="1" applyBorder="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169" fontId="21" fillId="0" borderId="23" xfId="2" applyNumberFormat="1" applyFont="1" applyFill="1" applyBorder="1" applyAlignment="1">
      <alignment vertical="center" wrapText="1"/>
    </xf>
    <xf numFmtId="0" fontId="30" fillId="2" borderId="2" xfId="2" applyNumberFormat="1" applyFont="1" applyFill="1" applyBorder="1" applyAlignment="1">
      <alignment vertical="center" wrapText="1"/>
    </xf>
    <xf numFmtId="0" fontId="24"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169" fontId="21" fillId="0" borderId="1" xfId="2" applyNumberFormat="1" applyFont="1" applyFill="1" applyBorder="1" applyAlignment="1">
      <alignment vertical="center" wrapText="1"/>
    </xf>
    <xf numFmtId="0" fontId="26" fillId="2" borderId="22" xfId="0" applyFont="1" applyFill="1" applyBorder="1" applyAlignment="1">
      <alignment vertical="center" wrapText="1"/>
    </xf>
    <xf numFmtId="0" fontId="26" fillId="2" borderId="23" xfId="0" applyFont="1" applyFill="1" applyBorder="1" applyAlignment="1">
      <alignment vertical="center" wrapText="1"/>
    </xf>
    <xf numFmtId="169" fontId="26" fillId="2" borderId="23" xfId="0" applyNumberFormat="1" applyFont="1" applyFill="1" applyBorder="1" applyAlignment="1">
      <alignment vertical="center" wrapText="1"/>
    </xf>
    <xf numFmtId="0" fontId="26" fillId="2" borderId="21" xfId="0" applyFont="1" applyFill="1" applyBorder="1" applyAlignment="1">
      <alignment horizontal="left" vertical="center" wrapText="1"/>
    </xf>
    <xf numFmtId="0" fontId="26" fillId="2" borderId="23" xfId="0" applyFont="1" applyFill="1" applyBorder="1" applyAlignment="1">
      <alignment horizontal="left" vertical="center" wrapText="1"/>
    </xf>
    <xf numFmtId="169" fontId="26" fillId="2" borderId="23" xfId="0" applyNumberFormat="1" applyFont="1" applyFill="1" applyBorder="1" applyAlignment="1">
      <alignment horizontal="right" vertical="center" wrapText="1"/>
    </xf>
    <xf numFmtId="0" fontId="24" fillId="0" borderId="4" xfId="0" applyFont="1" applyFill="1" applyBorder="1"/>
    <xf numFmtId="0" fontId="24" fillId="0" borderId="13" xfId="0" applyFont="1" applyFill="1" applyBorder="1"/>
    <xf numFmtId="0" fontId="26" fillId="0" borderId="14" xfId="0" applyFont="1" applyFill="1" applyBorder="1" applyAlignment="1">
      <alignment horizontal="left" vertical="center" wrapText="1"/>
    </xf>
    <xf numFmtId="9" fontId="26" fillId="2" borderId="23" xfId="0" applyNumberFormat="1" applyFont="1" applyFill="1" applyBorder="1" applyAlignment="1">
      <alignment vertical="center" wrapText="1"/>
    </xf>
    <xf numFmtId="0" fontId="26" fillId="2" borderId="21" xfId="0" applyFont="1" applyFill="1" applyBorder="1" applyAlignment="1">
      <alignment vertical="center" wrapText="1"/>
    </xf>
    <xf numFmtId="0" fontId="24" fillId="0" borderId="22" xfId="0" applyFont="1" applyFill="1" applyBorder="1"/>
    <xf numFmtId="0" fontId="26" fillId="0" borderId="21" xfId="0" applyFont="1" applyFill="1" applyBorder="1" applyAlignment="1">
      <alignment horizontal="left" vertical="center" wrapText="1"/>
    </xf>
    <xf numFmtId="0" fontId="24" fillId="0" borderId="0" xfId="0" applyFont="1" applyFill="1" applyBorder="1"/>
    <xf numFmtId="9" fontId="30" fillId="2" borderId="2" xfId="2" applyFont="1" applyFill="1" applyBorder="1" applyAlignment="1">
      <alignment vertical="center" wrapText="1"/>
    </xf>
    <xf numFmtId="9" fontId="30" fillId="2" borderId="23" xfId="2" applyNumberFormat="1" applyFont="1" applyFill="1" applyBorder="1" applyAlignment="1">
      <alignment vertical="center" wrapText="1"/>
    </xf>
    <xf numFmtId="169" fontId="30" fillId="2" borderId="21" xfId="2" applyNumberFormat="1" applyFont="1" applyFill="1" applyBorder="1" applyAlignment="1">
      <alignment vertical="center" wrapText="1"/>
    </xf>
    <xf numFmtId="169" fontId="21" fillId="0" borderId="22" xfId="2" applyNumberFormat="1" applyFont="1" applyFill="1" applyBorder="1" applyAlignment="1">
      <alignment vertical="center" wrapText="1"/>
    </xf>
    <xf numFmtId="169" fontId="21" fillId="0" borderId="21" xfId="2" applyNumberFormat="1" applyFont="1" applyFill="1" applyBorder="1" applyAlignment="1">
      <alignment vertical="center" wrapText="1"/>
    </xf>
    <xf numFmtId="0" fontId="30" fillId="0" borderId="0" xfId="0" applyFont="1" applyFill="1" applyBorder="1" applyAlignment="1">
      <alignment horizontal="left" vertical="center" wrapText="1"/>
    </xf>
    <xf numFmtId="10" fontId="30" fillId="2" borderId="1" xfId="2" applyNumberFormat="1" applyFont="1" applyFill="1" applyBorder="1" applyAlignment="1">
      <alignment vertical="center" wrapText="1"/>
    </xf>
    <xf numFmtId="10" fontId="30" fillId="2" borderId="2" xfId="2" applyNumberFormat="1" applyFont="1" applyFill="1" applyBorder="1" applyAlignment="1">
      <alignment vertical="center" wrapText="1"/>
    </xf>
    <xf numFmtId="10" fontId="27" fillId="0" borderId="1" xfId="2" applyNumberFormat="1" applyFont="1" applyFill="1" applyBorder="1" applyAlignment="1">
      <alignment vertical="center" wrapText="1"/>
    </xf>
    <xf numFmtId="10" fontId="27" fillId="0" borderId="2" xfId="2" applyNumberFormat="1" applyFont="1" applyFill="1" applyBorder="1" applyAlignment="1">
      <alignment vertical="center" wrapText="1"/>
    </xf>
    <xf numFmtId="10" fontId="30" fillId="2" borderId="22" xfId="2" applyNumberFormat="1" applyFont="1" applyFill="1" applyBorder="1" applyAlignment="1">
      <alignment vertical="center" wrapText="1"/>
    </xf>
    <xf numFmtId="10" fontId="30" fillId="2" borderId="23" xfId="2" applyNumberFormat="1" applyFont="1" applyFill="1" applyBorder="1" applyAlignment="1">
      <alignment vertical="center" wrapText="1"/>
    </xf>
    <xf numFmtId="10" fontId="21" fillId="0" borderId="13" xfId="2" applyNumberFormat="1" applyFont="1" applyFill="1" applyBorder="1" applyAlignment="1">
      <alignment vertical="center" wrapText="1"/>
    </xf>
    <xf numFmtId="10" fontId="21" fillId="0" borderId="14" xfId="2" applyNumberFormat="1" applyFont="1" applyFill="1" applyBorder="1" applyAlignment="1">
      <alignment vertical="center" wrapText="1"/>
    </xf>
    <xf numFmtId="0" fontId="30" fillId="2" borderId="21" xfId="2" applyNumberFormat="1" applyFont="1" applyFill="1" applyBorder="1" applyAlignment="1">
      <alignment vertical="center" wrapText="1"/>
    </xf>
    <xf numFmtId="10" fontId="30" fillId="2" borderId="22" xfId="0" applyNumberFormat="1" applyFont="1" applyFill="1" applyBorder="1" applyAlignment="1">
      <alignment vertical="center" wrapText="1"/>
    </xf>
    <xf numFmtId="10" fontId="30" fillId="2" borderId="23" xfId="0" applyNumberFormat="1" applyFont="1" applyFill="1" applyBorder="1" applyAlignment="1">
      <alignment vertical="center" wrapText="1"/>
    </xf>
    <xf numFmtId="0" fontId="30" fillId="2" borderId="23" xfId="0" applyFont="1" applyFill="1" applyBorder="1" applyAlignment="1">
      <alignment horizontal="left" vertical="center" wrapText="1"/>
    </xf>
    <xf numFmtId="0" fontId="30" fillId="2" borderId="22" xfId="0" applyFont="1" applyFill="1" applyBorder="1" applyAlignment="1">
      <alignment horizontal="left" vertical="center" wrapText="1"/>
    </xf>
    <xf numFmtId="169" fontId="30" fillId="2" borderId="23" xfId="0" applyNumberFormat="1" applyFont="1" applyFill="1" applyBorder="1" applyAlignment="1">
      <alignment horizontal="right" vertical="center" wrapText="1"/>
    </xf>
    <xf numFmtId="0" fontId="30" fillId="2" borderId="21" xfId="0" applyFont="1" applyFill="1" applyBorder="1" applyAlignment="1">
      <alignment horizontal="left" vertical="center" wrapText="1"/>
    </xf>
    <xf numFmtId="169" fontId="30" fillId="2" borderId="23" xfId="0" applyNumberFormat="1" applyFont="1" applyFill="1" applyBorder="1" applyAlignment="1">
      <alignment vertical="center" wrapText="1"/>
    </xf>
    <xf numFmtId="9" fontId="30" fillId="2" borderId="23" xfId="0" applyNumberFormat="1" applyFont="1" applyFill="1" applyBorder="1" applyAlignment="1">
      <alignment vertical="center" wrapText="1"/>
    </xf>
    <xf numFmtId="0" fontId="30" fillId="2" borderId="22" xfId="0" applyFont="1" applyFill="1" applyBorder="1" applyAlignment="1">
      <alignment vertical="center" wrapText="1"/>
    </xf>
    <xf numFmtId="0" fontId="30" fillId="2" borderId="23" xfId="0" applyFont="1" applyFill="1" applyBorder="1" applyAlignment="1">
      <alignment vertical="center" wrapText="1"/>
    </xf>
    <xf numFmtId="0" fontId="24" fillId="0" borderId="0" xfId="0" applyFont="1" applyFill="1" applyBorder="1" applyAlignment="1">
      <alignment horizontal="right" vertical="center" wrapText="1"/>
    </xf>
    <xf numFmtId="0" fontId="27" fillId="2" borderId="22" xfId="0" applyFont="1" applyFill="1" applyBorder="1" applyAlignment="1">
      <alignment vertical="center"/>
    </xf>
    <xf numFmtId="169" fontId="27" fillId="2" borderId="23" xfId="2" applyNumberFormat="1" applyFont="1" applyFill="1" applyBorder="1" applyAlignment="1">
      <alignment vertical="center"/>
    </xf>
    <xf numFmtId="0" fontId="27" fillId="2" borderId="23" xfId="0" applyNumberFormat="1" applyFont="1" applyFill="1" applyBorder="1" applyAlignment="1">
      <alignment vertical="center"/>
    </xf>
    <xf numFmtId="0" fontId="27" fillId="2" borderId="21" xfId="0" applyFont="1" applyFill="1" applyBorder="1" applyAlignment="1">
      <alignment vertical="center"/>
    </xf>
    <xf numFmtId="0" fontId="27" fillId="2" borderId="23" xfId="0" applyFont="1" applyFill="1" applyBorder="1" applyAlignment="1">
      <alignment vertical="center"/>
    </xf>
    <xf numFmtId="169" fontId="27" fillId="2" borderId="23" xfId="0" applyNumberFormat="1" applyFont="1" applyFill="1" applyBorder="1" applyAlignment="1">
      <alignment vertical="center"/>
    </xf>
    <xf numFmtId="9" fontId="27" fillId="2" borderId="23" xfId="2" applyFont="1" applyFill="1" applyBorder="1" applyAlignment="1">
      <alignment vertical="center"/>
    </xf>
    <xf numFmtId="0" fontId="26" fillId="0" borderId="23" xfId="0" applyFont="1" applyFill="1" applyBorder="1" applyAlignment="1">
      <alignment horizontal="left" vertical="center" wrapText="1"/>
    </xf>
    <xf numFmtId="0" fontId="27" fillId="2" borderId="1" xfId="0" applyFont="1" applyFill="1" applyBorder="1" applyAlignment="1">
      <alignment vertical="center"/>
    </xf>
    <xf numFmtId="0" fontId="27" fillId="2" borderId="2" xfId="0" applyFont="1" applyFill="1" applyBorder="1" applyAlignment="1">
      <alignment vertical="center"/>
    </xf>
    <xf numFmtId="9" fontId="27" fillId="2" borderId="2" xfId="2" applyFont="1" applyFill="1" applyBorder="1" applyAlignment="1">
      <alignment vertical="center"/>
    </xf>
    <xf numFmtId="0" fontId="27" fillId="2" borderId="3" xfId="0" applyFont="1" applyFill="1" applyBorder="1" applyAlignment="1">
      <alignment vertical="center"/>
    </xf>
    <xf numFmtId="169" fontId="27" fillId="2" borderId="2" xfId="2" applyNumberFormat="1" applyFont="1" applyFill="1" applyBorder="1" applyAlignment="1">
      <alignment vertical="center"/>
    </xf>
    <xf numFmtId="0" fontId="27" fillId="2" borderId="2" xfId="0" applyNumberFormat="1" applyFont="1" applyFill="1" applyBorder="1" applyAlignment="1">
      <alignment vertical="center"/>
    </xf>
    <xf numFmtId="169" fontId="27" fillId="0" borderId="4" xfId="2" applyNumberFormat="1" applyFont="1" applyFill="1" applyBorder="1" applyAlignment="1">
      <alignment vertical="center" wrapText="1"/>
    </xf>
    <xf numFmtId="169" fontId="27" fillId="0" borderId="0" xfId="2" applyNumberFormat="1" applyFont="1" applyFill="1" applyBorder="1" applyAlignment="1">
      <alignment vertical="center" wrapText="1"/>
    </xf>
    <xf numFmtId="0" fontId="25" fillId="2" borderId="21" xfId="0" applyFont="1" applyFill="1" applyBorder="1" applyAlignment="1">
      <alignment vertical="center"/>
    </xf>
    <xf numFmtId="0" fontId="24" fillId="0" borderId="0"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4" fillId="0" borderId="5" xfId="0" applyFont="1" applyFill="1" applyBorder="1" applyAlignment="1">
      <alignment horizontal="left" vertical="center" wrapText="1"/>
    </xf>
    <xf numFmtId="0" fontId="27" fillId="0" borderId="13" xfId="0" applyFont="1" applyFill="1" applyBorder="1" applyAlignment="1">
      <alignment horizontal="left" vertical="center"/>
    </xf>
    <xf numFmtId="0" fontId="24" fillId="3" borderId="17" xfId="0" quotePrefix="1" applyFont="1" applyFill="1" applyBorder="1" applyAlignment="1">
      <alignment horizontal="center" vertical="center" wrapText="1"/>
    </xf>
    <xf numFmtId="0" fontId="24" fillId="3" borderId="18" xfId="0" quotePrefix="1" applyFont="1" applyFill="1" applyBorder="1" applyAlignment="1">
      <alignment horizontal="center" vertical="center"/>
    </xf>
    <xf numFmtId="0" fontId="32" fillId="0" borderId="0" xfId="0" applyFont="1" applyFill="1" applyAlignment="1">
      <alignment horizontal="left" vertical="center"/>
    </xf>
    <xf numFmtId="9" fontId="24" fillId="0" borderId="18" xfId="2" applyFont="1" applyFill="1" applyBorder="1" applyAlignment="1">
      <alignment horizontal="center" vertical="center" wrapText="1"/>
    </xf>
    <xf numFmtId="0" fontId="24" fillId="0" borderId="20" xfId="0" applyFont="1" applyFill="1" applyBorder="1" applyAlignment="1">
      <alignment horizontal="left" vertical="center" wrapText="1"/>
    </xf>
    <xf numFmtId="0" fontId="24" fillId="0" borderId="20" xfId="0" quotePrefix="1" applyFont="1" applyFill="1" applyBorder="1" applyAlignment="1">
      <alignment horizontal="center" vertical="center" wrapText="1"/>
    </xf>
    <xf numFmtId="0" fontId="24" fillId="3" borderId="18" xfId="0" applyFont="1" applyFill="1" applyBorder="1" applyAlignment="1">
      <alignment horizontal="left" vertical="center" wrapText="1"/>
    </xf>
    <xf numFmtId="0" fontId="24" fillId="0" borderId="0" xfId="6" applyFont="1"/>
    <xf numFmtId="0" fontId="1" fillId="0" borderId="0" xfId="6"/>
    <xf numFmtId="0" fontId="24" fillId="0" borderId="0" xfId="6" applyFont="1" applyAlignment="1">
      <alignment horizontal="center" vertical="center" wrapText="1"/>
    </xf>
    <xf numFmtId="0" fontId="14" fillId="0" borderId="0" xfId="6" applyFont="1" applyAlignment="1">
      <alignment horizontal="center" vertical="center" wrapText="1"/>
    </xf>
    <xf numFmtId="0" fontId="24" fillId="0" borderId="0" xfId="6" applyFont="1" applyAlignment="1">
      <alignment vertical="center"/>
    </xf>
    <xf numFmtId="9" fontId="24" fillId="5" borderId="18" xfId="2" applyFont="1" applyFill="1" applyBorder="1" applyAlignment="1">
      <alignment horizontal="center" vertical="center" wrapText="1"/>
    </xf>
    <xf numFmtId="0" fontId="1" fillId="0" borderId="0" xfId="6" applyAlignment="1">
      <alignment vertical="center"/>
    </xf>
    <xf numFmtId="9" fontId="24" fillId="6" borderId="18" xfId="2" applyFont="1" applyFill="1" applyBorder="1" applyAlignment="1">
      <alignment horizontal="center" vertical="center" wrapText="1"/>
    </xf>
    <xf numFmtId="0" fontId="24" fillId="0" borderId="18" xfId="6" applyFont="1" applyBorder="1"/>
    <xf numFmtId="9" fontId="24" fillId="7" borderId="18" xfId="2" applyFont="1" applyFill="1" applyBorder="1" applyAlignment="1">
      <alignment horizontal="center" vertical="center" wrapText="1"/>
    </xf>
    <xf numFmtId="0" fontId="24" fillId="0" borderId="18" xfId="6" applyFont="1" applyBorder="1" applyAlignment="1">
      <alignment vertical="center"/>
    </xf>
    <xf numFmtId="0" fontId="33" fillId="0" borderId="18" xfId="6" applyFont="1" applyBorder="1" applyAlignment="1">
      <alignment horizontal="center" vertical="center"/>
    </xf>
    <xf numFmtId="0" fontId="24" fillId="0" borderId="18" xfId="7" applyFont="1" applyBorder="1" applyAlignment="1">
      <alignment vertical="center" wrapText="1"/>
    </xf>
    <xf numFmtId="9" fontId="1" fillId="0" borderId="0" xfId="6" applyNumberFormat="1"/>
    <xf numFmtId="0" fontId="24" fillId="0" borderId="18" xfId="7" quotePrefix="1" applyFont="1" applyBorder="1" applyAlignment="1">
      <alignment horizontal="left" vertical="center" wrapText="1"/>
    </xf>
    <xf numFmtId="0" fontId="24" fillId="0" borderId="18" xfId="6" applyFont="1" applyBorder="1" applyAlignment="1">
      <alignment horizontal="left" vertical="center"/>
    </xf>
    <xf numFmtId="0" fontId="24" fillId="0" borderId="18" xfId="6" applyFont="1" applyBorder="1" applyAlignment="1">
      <alignment horizontal="left" vertical="center" wrapText="1"/>
    </xf>
    <xf numFmtId="0" fontId="24" fillId="0" borderId="18" xfId="7" applyFont="1" applyFill="1" applyBorder="1" applyAlignment="1">
      <alignment vertical="center" wrapText="1"/>
    </xf>
    <xf numFmtId="0" fontId="33" fillId="0" borderId="18" xfId="6" applyFont="1" applyBorder="1" applyAlignment="1">
      <alignment horizontal="center" vertical="center" wrapText="1"/>
    </xf>
    <xf numFmtId="0" fontId="4" fillId="0" borderId="0" xfId="6" applyFont="1"/>
    <xf numFmtId="0" fontId="1" fillId="0" borderId="0" xfId="6" applyAlignment="1">
      <alignment vertical="top"/>
    </xf>
    <xf numFmtId="9" fontId="1" fillId="0" borderId="0" xfId="2"/>
    <xf numFmtId="9" fontId="26" fillId="4" borderId="18" xfId="2" applyFont="1" applyFill="1" applyBorder="1" applyAlignment="1">
      <alignment horizontal="center" vertical="center"/>
    </xf>
    <xf numFmtId="0" fontId="33" fillId="0" borderId="0" xfId="6" applyFont="1" applyAlignment="1">
      <alignment vertical="center"/>
    </xf>
    <xf numFmtId="9" fontId="24" fillId="0" borderId="0" xfId="2" applyFont="1" applyFill="1" applyBorder="1" applyAlignment="1">
      <alignment horizontal="center" vertical="center" wrapText="1"/>
    </xf>
    <xf numFmtId="0" fontId="35" fillId="0" borderId="0" xfId="7" applyFont="1" applyBorder="1" applyAlignment="1">
      <alignment vertical="center" wrapText="1"/>
    </xf>
    <xf numFmtId="0" fontId="33" fillId="0" borderId="0" xfId="6" applyFont="1" applyAlignment="1">
      <alignment horizontal="center" vertical="center" wrapText="1"/>
    </xf>
    <xf numFmtId="0" fontId="36" fillId="0" borderId="0" xfId="6" applyFont="1" applyAlignment="1">
      <alignment horizontal="center" vertical="center" wrapText="1"/>
    </xf>
    <xf numFmtId="0" fontId="24" fillId="0" borderId="0" xfId="6" applyFont="1" applyAlignment="1">
      <alignment horizontal="left" vertical="center" wrapText="1"/>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2"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1" xfId="0" applyFont="1" applyFill="1" applyBorder="1" applyAlignment="1">
      <alignment horizontal="left" vertical="center"/>
    </xf>
    <xf numFmtId="0" fontId="24" fillId="0" borderId="16" xfId="0" applyFont="1" applyFill="1" applyBorder="1" applyAlignment="1">
      <alignment horizontal="justify" vertical="center" wrapText="1"/>
    </xf>
    <xf numFmtId="0" fontId="24" fillId="0" borderId="16" xfId="0" applyFont="1" applyFill="1" applyBorder="1" applyAlignment="1">
      <alignment horizontal="justify" vertical="center"/>
    </xf>
    <xf numFmtId="0" fontId="24" fillId="0" borderId="20" xfId="0" applyFont="1" applyFill="1" applyBorder="1" applyAlignment="1">
      <alignment horizontal="justify" vertical="center" wrapText="1"/>
    </xf>
    <xf numFmtId="9" fontId="24" fillId="0" borderId="5" xfId="2" applyFont="1" applyFill="1" applyBorder="1" applyAlignment="1">
      <alignment horizontal="center" vertical="center" wrapText="1"/>
    </xf>
    <xf numFmtId="171" fontId="24" fillId="0" borderId="20" xfId="5" applyNumberFormat="1" applyFont="1" applyFill="1" applyBorder="1" applyAlignment="1">
      <alignment horizontal="center" vertical="center" wrapText="1"/>
    </xf>
    <xf numFmtId="171" fontId="24" fillId="0" borderId="16" xfId="5" applyNumberFormat="1" applyFont="1" applyFill="1" applyBorder="1" applyAlignment="1">
      <alignment horizontal="center" vertical="center" wrapText="1"/>
    </xf>
    <xf numFmtId="171" fontId="24" fillId="0" borderId="17" xfId="5" applyNumberFormat="1" applyFont="1" applyFill="1" applyBorder="1" applyAlignment="1">
      <alignment horizontal="center" vertical="center" wrapText="1"/>
    </xf>
    <xf numFmtId="9" fontId="24" fillId="0" borderId="20" xfId="2" applyFont="1" applyFill="1" applyBorder="1" applyAlignment="1">
      <alignment horizontal="center" vertical="center" wrapText="1"/>
    </xf>
    <xf numFmtId="9" fontId="24" fillId="0" borderId="16" xfId="2" applyFont="1" applyFill="1" applyBorder="1" applyAlignment="1">
      <alignment horizontal="center" vertical="center" wrapText="1"/>
    </xf>
    <xf numFmtId="9" fontId="24" fillId="0" borderId="17" xfId="2"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5" fillId="0"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wrapText="1"/>
    </xf>
    <xf numFmtId="171" fontId="24" fillId="0" borderId="39" xfId="1" applyNumberFormat="1" applyFont="1" applyFill="1" applyBorder="1" applyAlignment="1">
      <alignment horizontal="center" vertical="center" wrapText="1"/>
    </xf>
    <xf numFmtId="171" fontId="24" fillId="0" borderId="32" xfId="1" applyNumberFormat="1" applyFont="1" applyFill="1" applyBorder="1" applyAlignment="1">
      <alignment horizontal="center" vertical="center" wrapText="1"/>
    </xf>
    <xf numFmtId="0" fontId="24" fillId="0" borderId="40" xfId="0" applyFont="1" applyFill="1" applyBorder="1" applyAlignment="1">
      <alignment horizontal="left" vertical="center" wrapText="1"/>
    </xf>
    <xf numFmtId="0" fontId="24" fillId="0" borderId="3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5" xfId="0" applyFont="1" applyFill="1" applyBorder="1" applyAlignment="1">
      <alignment horizontal="left" vertical="center" wrapText="1"/>
    </xf>
    <xf numFmtId="9" fontId="24" fillId="0" borderId="41" xfId="2" applyNumberFormat="1" applyFont="1" applyFill="1" applyBorder="1" applyAlignment="1">
      <alignment horizontal="center" vertical="center" wrapText="1"/>
    </xf>
    <xf numFmtId="9" fontId="24" fillId="0" borderId="34" xfId="2" applyNumberFormat="1" applyFont="1" applyFill="1" applyBorder="1" applyAlignment="1">
      <alignment horizontal="center" vertical="center" wrapText="1"/>
    </xf>
    <xf numFmtId="9" fontId="24" fillId="0" borderId="35" xfId="2" applyNumberFormat="1"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4" fillId="0" borderId="17" xfId="0" applyFont="1" applyFill="1" applyBorder="1" applyAlignment="1">
      <alignment horizontal="justify" vertical="center" wrapText="1"/>
    </xf>
    <xf numFmtId="0" fontId="24" fillId="0" borderId="17" xfId="0" applyFont="1" applyFill="1" applyBorder="1" applyAlignment="1">
      <alignment horizontal="justify" vertical="center"/>
    </xf>
    <xf numFmtId="9" fontId="24" fillId="3" borderId="20" xfId="2" applyNumberFormat="1" applyFont="1" applyFill="1" applyBorder="1" applyAlignment="1">
      <alignment horizontal="center" vertical="center" wrapText="1"/>
    </xf>
    <xf numFmtId="9" fontId="24" fillId="3" borderId="16" xfId="2"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0" xfId="0" quotePrefix="1"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20" xfId="0" applyFont="1" applyFill="1" applyBorder="1" applyAlignment="1">
      <alignment horizontal="left" vertical="center" wrapText="1"/>
    </xf>
    <xf numFmtId="171" fontId="24" fillId="0" borderId="20" xfId="1" applyNumberFormat="1" applyFont="1" applyFill="1" applyBorder="1" applyAlignment="1">
      <alignment horizontal="center" vertical="center" wrapText="1"/>
    </xf>
    <xf numFmtId="171" fontId="24" fillId="0" borderId="16" xfId="1" applyNumberFormat="1" applyFont="1" applyFill="1" applyBorder="1" applyAlignment="1">
      <alignment horizontal="center" vertical="center" wrapText="1"/>
    </xf>
    <xf numFmtId="171" fontId="24" fillId="0" borderId="17" xfId="1" applyNumberFormat="1" applyFont="1" applyFill="1" applyBorder="1" applyAlignment="1">
      <alignment horizontal="center" vertical="center" wrapText="1"/>
    </xf>
    <xf numFmtId="9" fontId="24" fillId="0" borderId="20" xfId="2" applyNumberFormat="1" applyFont="1" applyFill="1" applyBorder="1" applyAlignment="1">
      <alignment horizontal="center" vertical="center" wrapText="1"/>
    </xf>
    <xf numFmtId="9" fontId="24" fillId="0" borderId="16" xfId="2" applyNumberFormat="1" applyFont="1" applyFill="1" applyBorder="1" applyAlignment="1">
      <alignment horizontal="center" vertical="center" wrapText="1"/>
    </xf>
    <xf numFmtId="0" fontId="24" fillId="3" borderId="20"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20" xfId="0" applyFont="1" applyFill="1" applyBorder="1" applyAlignment="1">
      <alignment horizontal="center" vertical="center" wrapText="1"/>
    </xf>
    <xf numFmtId="0" fontId="24" fillId="3" borderId="16" xfId="0" applyFont="1" applyFill="1" applyBorder="1" applyAlignment="1">
      <alignment horizontal="center" vertical="center" wrapText="1"/>
    </xf>
    <xf numFmtId="1" fontId="25" fillId="0" borderId="20" xfId="0" applyNumberFormat="1" applyFont="1" applyFill="1" applyBorder="1" applyAlignment="1">
      <alignment horizontal="center" vertical="center" wrapText="1"/>
    </xf>
    <xf numFmtId="1" fontId="25" fillId="0" borderId="16" xfId="0" applyNumberFormat="1" applyFont="1" applyFill="1" applyBorder="1" applyAlignment="1">
      <alignment horizontal="center" vertical="center" wrapText="1"/>
    </xf>
    <xf numFmtId="0" fontId="24" fillId="3" borderId="20" xfId="0" quotePrefix="1" applyFont="1" applyFill="1" applyBorder="1" applyAlignment="1">
      <alignment horizontal="left" vertical="center" wrapText="1"/>
    </xf>
    <xf numFmtId="0" fontId="26" fillId="0" borderId="2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6" fillId="0" borderId="22" xfId="3" quotePrefix="1" applyFont="1" applyFill="1" applyBorder="1" applyAlignment="1">
      <alignment horizontal="center" vertical="center" wrapText="1"/>
    </xf>
    <xf numFmtId="0" fontId="26" fillId="0" borderId="23" xfId="3" applyFont="1" applyFill="1" applyBorder="1" applyAlignment="1">
      <alignment horizontal="center" vertical="center" wrapText="1"/>
    </xf>
    <xf numFmtId="0" fontId="21" fillId="0" borderId="20" xfId="0" applyFont="1" applyFill="1" applyBorder="1" applyAlignment="1">
      <alignment horizontal="justify" vertical="center" wrapText="1"/>
    </xf>
    <xf numFmtId="0" fontId="24" fillId="0" borderId="18" xfId="0" applyFont="1" applyFill="1" applyBorder="1" applyAlignment="1">
      <alignment horizontal="center" vertical="center" wrapText="1"/>
    </xf>
    <xf numFmtId="0" fontId="24" fillId="3" borderId="17" xfId="0" applyFont="1" applyFill="1" applyBorder="1" applyAlignment="1">
      <alignment horizontal="left" vertical="center" wrapText="1"/>
    </xf>
    <xf numFmtId="171" fontId="25" fillId="3" borderId="20" xfId="1" applyNumberFormat="1" applyFont="1" applyFill="1" applyBorder="1" applyAlignment="1">
      <alignment horizontal="center" vertical="center" wrapText="1"/>
    </xf>
    <xf numFmtId="171" fontId="25" fillId="3" borderId="16" xfId="1" applyNumberFormat="1" applyFont="1" applyFill="1" applyBorder="1" applyAlignment="1">
      <alignment horizontal="center" vertical="center" wrapText="1"/>
    </xf>
    <xf numFmtId="171" fontId="25" fillId="3" borderId="17" xfId="1" applyNumberFormat="1"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17" xfId="0" applyFont="1" applyBorder="1" applyAlignment="1">
      <alignment horizontal="center" vertical="center" wrapText="1"/>
    </xf>
    <xf numFmtId="1" fontId="24" fillId="3" borderId="20" xfId="0" quotePrefix="1" applyNumberFormat="1" applyFont="1" applyFill="1" applyBorder="1" applyAlignment="1">
      <alignment horizontal="center" vertical="center" wrapText="1"/>
    </xf>
    <xf numFmtId="1" fontId="24" fillId="3" borderId="17" xfId="0" applyNumberFormat="1" applyFont="1" applyFill="1" applyBorder="1" applyAlignment="1">
      <alignment horizontal="center" vertical="center" wrapText="1"/>
    </xf>
    <xf numFmtId="0" fontId="24" fillId="3" borderId="20" xfId="0" quotePrefix="1"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quotePrefix="1" applyFont="1" applyFill="1" applyBorder="1" applyAlignment="1">
      <alignment horizontal="center" vertical="center" wrapText="1"/>
    </xf>
    <xf numFmtId="0" fontId="21" fillId="3" borderId="20"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7" xfId="0" applyFont="1" applyFill="1" applyBorder="1" applyAlignment="1">
      <alignment horizontal="left" vertical="center" wrapText="1"/>
    </xf>
    <xf numFmtId="9" fontId="24" fillId="3" borderId="17" xfId="2" applyNumberFormat="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171" fontId="24" fillId="3" borderId="20" xfId="1" applyNumberFormat="1" applyFont="1" applyFill="1" applyBorder="1" applyAlignment="1">
      <alignment horizontal="center" vertical="center" wrapText="1"/>
    </xf>
    <xf numFmtId="171" fontId="24" fillId="3" borderId="16" xfId="1" applyNumberFormat="1" applyFont="1" applyFill="1" applyBorder="1" applyAlignment="1">
      <alignment horizontal="center" vertical="center" wrapText="1"/>
    </xf>
    <xf numFmtId="9" fontId="21" fillId="0" borderId="20" xfId="2" applyFont="1" applyBorder="1" applyAlignment="1">
      <alignment horizontal="center" vertical="center" wrapText="1"/>
    </xf>
    <xf numFmtId="9" fontId="21" fillId="0" borderId="16" xfId="2" applyFont="1" applyBorder="1" applyAlignment="1">
      <alignment horizontal="center" vertical="center" wrapText="1"/>
    </xf>
    <xf numFmtId="9" fontId="21" fillId="0" borderId="17" xfId="2" applyFont="1" applyBorder="1" applyAlignment="1">
      <alignment horizontal="center" vertical="center" wrapText="1"/>
    </xf>
    <xf numFmtId="171" fontId="21" fillId="0" borderId="20" xfId="5" applyNumberFormat="1" applyFont="1" applyBorder="1" applyAlignment="1">
      <alignment horizontal="center" vertical="center" wrapText="1"/>
    </xf>
    <xf numFmtId="171" fontId="21" fillId="0" borderId="16" xfId="5" applyNumberFormat="1" applyFont="1" applyBorder="1" applyAlignment="1">
      <alignment horizontal="center" vertical="center" wrapText="1"/>
    </xf>
    <xf numFmtId="171" fontId="21" fillId="0" borderId="17" xfId="5" applyNumberFormat="1" applyFont="1" applyBorder="1" applyAlignment="1">
      <alignment horizontal="center" vertical="center" wrapText="1"/>
    </xf>
    <xf numFmtId="171" fontId="21" fillId="3" borderId="20" xfId="5" applyNumberFormat="1" applyFont="1" applyFill="1" applyBorder="1" applyAlignment="1">
      <alignment horizontal="center" vertical="center" wrapText="1"/>
    </xf>
    <xf numFmtId="171" fontId="21" fillId="3" borderId="16" xfId="5" applyNumberFormat="1" applyFont="1" applyFill="1" applyBorder="1" applyAlignment="1">
      <alignment horizontal="center" vertical="center" wrapText="1"/>
    </xf>
    <xf numFmtId="171" fontId="21" fillId="3" borderId="17" xfId="5" applyNumberFormat="1" applyFont="1" applyFill="1" applyBorder="1" applyAlignment="1">
      <alignment horizontal="center" vertical="center" wrapText="1"/>
    </xf>
    <xf numFmtId="9" fontId="21" fillId="3" borderId="20" xfId="0" applyNumberFormat="1"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1" fontId="25" fillId="0" borderId="17" xfId="0" applyNumberFormat="1" applyFont="1" applyFill="1" applyBorder="1" applyAlignment="1">
      <alignment horizontal="center" vertical="center" wrapText="1"/>
    </xf>
    <xf numFmtId="0" fontId="24" fillId="3" borderId="16" xfId="0" quotePrefix="1" applyFont="1" applyFill="1" applyBorder="1" applyAlignment="1">
      <alignment horizontal="left" vertical="center" wrapText="1"/>
    </xf>
    <xf numFmtId="171" fontId="24" fillId="3" borderId="20" xfId="5" applyNumberFormat="1" applyFont="1" applyFill="1" applyBorder="1" applyAlignment="1">
      <alignment horizontal="center" vertical="center" wrapText="1"/>
    </xf>
    <xf numFmtId="171" fontId="24" fillId="3" borderId="17" xfId="5" applyNumberFormat="1" applyFont="1" applyFill="1" applyBorder="1" applyAlignment="1">
      <alignment horizontal="center" vertical="center" wrapText="1"/>
    </xf>
    <xf numFmtId="9" fontId="24" fillId="3" borderId="20" xfId="2" applyFont="1" applyFill="1" applyBorder="1" applyAlignment="1">
      <alignment horizontal="center" vertical="center" wrapText="1"/>
    </xf>
    <xf numFmtId="9" fontId="24" fillId="3" borderId="17" xfId="2"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171" fontId="24" fillId="3" borderId="16" xfId="5" applyNumberFormat="1" applyFont="1" applyFill="1" applyBorder="1" applyAlignment="1">
      <alignment horizontal="center" vertical="center" wrapText="1"/>
    </xf>
    <xf numFmtId="0" fontId="24" fillId="0" borderId="41" xfId="0" quotePrefix="1" applyFont="1" applyFill="1" applyBorder="1" applyAlignment="1">
      <alignment horizontal="left" vertical="center" wrapText="1"/>
    </xf>
    <xf numFmtId="0" fontId="24" fillId="0" borderId="34"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4" xfId="0" applyFont="1" applyFill="1" applyBorder="1" applyAlignment="1">
      <alignment horizontal="left" vertical="center" wrapText="1"/>
    </xf>
    <xf numFmtId="171" fontId="24" fillId="0" borderId="33" xfId="1" applyNumberFormat="1" applyFont="1" applyFill="1" applyBorder="1" applyAlignment="1">
      <alignment horizontal="center" vertical="center" wrapText="1"/>
    </xf>
    <xf numFmtId="0" fontId="24" fillId="0" borderId="2" xfId="0" quotePrefix="1"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6" xfId="0" quotePrefix="1" applyFont="1" applyFill="1" applyBorder="1" applyAlignment="1">
      <alignment horizontal="left" vertical="center" wrapText="1"/>
    </xf>
    <xf numFmtId="0" fontId="24" fillId="0" borderId="16" xfId="0" applyFont="1" applyFill="1" applyBorder="1" applyAlignment="1">
      <alignment vertical="center" wrapText="1"/>
    </xf>
    <xf numFmtId="0" fontId="24" fillId="0" borderId="17" xfId="0" applyFont="1" applyFill="1" applyBorder="1" applyAlignment="1">
      <alignment vertical="center" wrapText="1"/>
    </xf>
    <xf numFmtId="0" fontId="24" fillId="0" borderId="13"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8" xfId="0" quotePrefix="1" applyFont="1" applyFill="1" applyBorder="1" applyAlignment="1">
      <alignment horizontal="center" vertical="center" wrapText="1"/>
    </xf>
    <xf numFmtId="0" fontId="24" fillId="0" borderId="17" xfId="0" quotePrefix="1" applyFont="1" applyFill="1" applyBorder="1" applyAlignment="1">
      <alignment horizontal="center" vertical="center" wrapText="1"/>
    </xf>
    <xf numFmtId="9" fontId="24" fillId="0" borderId="20"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13" xfId="0" applyFont="1" applyFill="1" applyBorder="1" applyAlignment="1">
      <alignment horizontal="justify" vertical="center" wrapText="1"/>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4" xfId="0" applyFont="1" applyFill="1" applyBorder="1" applyAlignment="1">
      <alignment horizontal="justify" vertical="center"/>
    </xf>
    <xf numFmtId="1" fontId="25" fillId="4" borderId="22" xfId="0" applyNumberFormat="1" applyFont="1" applyFill="1" applyBorder="1" applyAlignment="1">
      <alignment horizontal="left" vertical="center" wrapText="1"/>
    </xf>
    <xf numFmtId="1" fontId="25" fillId="4" borderId="23" xfId="0" applyNumberFormat="1" applyFont="1" applyFill="1" applyBorder="1" applyAlignment="1">
      <alignment horizontal="left" vertical="center" wrapText="1"/>
    </xf>
    <xf numFmtId="1" fontId="25" fillId="4" borderId="21" xfId="0" applyNumberFormat="1" applyFont="1" applyFill="1" applyBorder="1" applyAlignment="1">
      <alignment horizontal="left" vertical="center" wrapText="1"/>
    </xf>
    <xf numFmtId="1" fontId="25" fillId="4" borderId="1" xfId="0" applyNumberFormat="1" applyFont="1" applyFill="1" applyBorder="1" applyAlignment="1">
      <alignment horizontal="left" vertical="center" wrapText="1"/>
    </xf>
    <xf numFmtId="1" fontId="25" fillId="4" borderId="2" xfId="0" applyNumberFormat="1" applyFont="1" applyFill="1" applyBorder="1" applyAlignment="1">
      <alignment horizontal="left" vertical="center" wrapText="1"/>
    </xf>
    <xf numFmtId="0" fontId="24" fillId="0" borderId="4" xfId="0" applyFont="1" applyFill="1" applyBorder="1" applyAlignment="1">
      <alignment horizontal="left" vertical="center"/>
    </xf>
    <xf numFmtId="171" fontId="24" fillId="0" borderId="20" xfId="0" applyNumberFormat="1" applyFont="1" applyFill="1" applyBorder="1" applyAlignment="1">
      <alignment horizontal="center" vertical="center" wrapText="1"/>
    </xf>
    <xf numFmtId="171" fontId="24" fillId="0" borderId="16" xfId="0" applyNumberFormat="1" applyFont="1" applyFill="1" applyBorder="1" applyAlignment="1">
      <alignment horizontal="center" vertical="center" wrapText="1"/>
    </xf>
    <xf numFmtId="171" fontId="24" fillId="0" borderId="17" xfId="0" applyNumberFormat="1" applyFont="1" applyFill="1" applyBorder="1" applyAlignment="1">
      <alignment horizontal="center" vertical="center" wrapText="1"/>
    </xf>
    <xf numFmtId="167" fontId="24" fillId="0" borderId="20" xfId="4" applyNumberFormat="1" applyFont="1" applyFill="1" applyBorder="1" applyAlignment="1">
      <alignment horizontal="center" vertical="center" wrapText="1"/>
    </xf>
    <xf numFmtId="167" fontId="24" fillId="0" borderId="16" xfId="4" applyNumberFormat="1" applyFont="1" applyFill="1" applyBorder="1" applyAlignment="1">
      <alignment horizontal="center" vertical="center" wrapText="1"/>
    </xf>
    <xf numFmtId="167" fontId="24" fillId="0" borderId="17" xfId="4" applyNumberFormat="1" applyFont="1" applyFill="1" applyBorder="1" applyAlignment="1">
      <alignment horizontal="center" vertical="center" wrapText="1"/>
    </xf>
    <xf numFmtId="9" fontId="24" fillId="0" borderId="20" xfId="4" applyNumberFormat="1" applyFont="1" applyFill="1" applyBorder="1" applyAlignment="1">
      <alignment horizontal="center" vertical="center" wrapText="1"/>
    </xf>
    <xf numFmtId="9" fontId="24" fillId="0" borderId="16" xfId="4" applyNumberFormat="1" applyFont="1" applyFill="1" applyBorder="1" applyAlignment="1">
      <alignment horizontal="center" vertical="center" wrapText="1"/>
    </xf>
    <xf numFmtId="9" fontId="24" fillId="0" borderId="17" xfId="4" applyNumberFormat="1" applyFont="1" applyFill="1" applyBorder="1" applyAlignment="1">
      <alignment horizontal="center" vertical="center" wrapText="1"/>
    </xf>
    <xf numFmtId="9" fontId="24" fillId="0" borderId="20" xfId="2" applyNumberFormat="1" applyFont="1" applyFill="1" applyBorder="1" applyAlignment="1">
      <alignment horizontal="center" vertical="center"/>
    </xf>
    <xf numFmtId="9" fontId="24" fillId="0" borderId="16" xfId="2" applyNumberFormat="1" applyFont="1" applyFill="1" applyBorder="1" applyAlignment="1">
      <alignment horizontal="center" vertical="center"/>
    </xf>
    <xf numFmtId="9" fontId="24" fillId="0" borderId="17" xfId="2" applyNumberFormat="1" applyFont="1" applyFill="1" applyBorder="1" applyAlignment="1">
      <alignment horizontal="center" vertical="center"/>
    </xf>
    <xf numFmtId="0" fontId="24" fillId="0" borderId="2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171" fontId="24" fillId="0" borderId="20" xfId="5" applyNumberFormat="1" applyFont="1" applyFill="1" applyBorder="1" applyAlignment="1">
      <alignment horizontal="center" vertical="center"/>
    </xf>
    <xf numFmtId="171" fontId="24" fillId="0" borderId="16" xfId="5" applyNumberFormat="1" applyFont="1" applyFill="1" applyBorder="1" applyAlignment="1">
      <alignment horizontal="center" vertical="center"/>
    </xf>
    <xf numFmtId="171" fontId="24" fillId="0" borderId="17" xfId="5" applyNumberFormat="1" applyFont="1" applyFill="1" applyBorder="1" applyAlignment="1">
      <alignment horizontal="center" vertical="center"/>
    </xf>
    <xf numFmtId="171" fontId="24" fillId="0" borderId="20" xfId="4" applyNumberFormat="1" applyFont="1" applyFill="1" applyBorder="1" applyAlignment="1">
      <alignment horizontal="center" vertical="center" wrapText="1"/>
    </xf>
    <xf numFmtId="171" fontId="24" fillId="0" borderId="16" xfId="4" applyNumberFormat="1" applyFont="1" applyFill="1" applyBorder="1" applyAlignment="1">
      <alignment horizontal="center" vertical="center" wrapText="1"/>
    </xf>
    <xf numFmtId="171" fontId="24" fillId="0" borderId="17" xfId="4" applyNumberFormat="1" applyFont="1" applyFill="1" applyBorder="1" applyAlignment="1">
      <alignment horizontal="center" vertical="center" wrapText="1"/>
    </xf>
    <xf numFmtId="10" fontId="24" fillId="0" borderId="16" xfId="2" applyNumberFormat="1" applyFont="1" applyFill="1" applyBorder="1" applyAlignment="1">
      <alignment horizontal="center" vertical="center"/>
    </xf>
    <xf numFmtId="10" fontId="24" fillId="0" borderId="17" xfId="2" applyNumberFormat="1" applyFont="1" applyFill="1" applyBorder="1" applyAlignment="1">
      <alignment horizontal="center" vertical="center"/>
    </xf>
    <xf numFmtId="10" fontId="24" fillId="0" borderId="20" xfId="2" applyNumberFormat="1" applyFont="1" applyFill="1" applyBorder="1" applyAlignment="1">
      <alignment horizontal="center" vertical="center"/>
    </xf>
    <xf numFmtId="171" fontId="24" fillId="0" borderId="20" xfId="5" quotePrefix="1" applyNumberFormat="1" applyFont="1" applyFill="1" applyBorder="1" applyAlignment="1">
      <alignment horizontal="center" vertical="center"/>
    </xf>
    <xf numFmtId="9" fontId="21" fillId="0" borderId="20" xfId="0" applyNumberFormat="1" applyFont="1" applyBorder="1" applyAlignment="1">
      <alignment horizontal="center" vertical="center" wrapText="1"/>
    </xf>
    <xf numFmtId="0" fontId="21" fillId="0" borderId="16" xfId="0" applyFont="1" applyBorder="1" applyAlignment="1">
      <alignment horizontal="center" vertical="center" wrapText="1"/>
    </xf>
    <xf numFmtId="164" fontId="24" fillId="0" borderId="20" xfId="5" quotePrefix="1" applyNumberFormat="1" applyFont="1" applyFill="1" applyBorder="1" applyAlignment="1">
      <alignment horizontal="center" vertical="center" wrapText="1"/>
    </xf>
    <xf numFmtId="9" fontId="24" fillId="0" borderId="20" xfId="2" applyFont="1" applyFill="1" applyBorder="1" applyAlignment="1">
      <alignment horizontal="center" vertical="center"/>
    </xf>
    <xf numFmtId="9" fontId="24" fillId="0" borderId="16" xfId="2" applyFont="1" applyFill="1" applyBorder="1" applyAlignment="1">
      <alignment horizontal="center" vertical="center"/>
    </xf>
    <xf numFmtId="9" fontId="24" fillId="0" borderId="17" xfId="2" applyFont="1" applyFill="1" applyBorder="1" applyAlignment="1">
      <alignment horizontal="center" vertical="center"/>
    </xf>
    <xf numFmtId="0" fontId="24" fillId="0" borderId="18" xfId="0" quotePrefix="1" applyFont="1" applyFill="1" applyBorder="1" applyAlignment="1">
      <alignment horizontal="center" vertical="center"/>
    </xf>
    <xf numFmtId="0" fontId="24" fillId="0" borderId="18"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6" fillId="0" borderId="22" xfId="0" quotePrefix="1" applyFont="1" applyFill="1" applyBorder="1" applyAlignment="1">
      <alignment horizontal="center" vertical="center"/>
    </xf>
    <xf numFmtId="0" fontId="26" fillId="0" borderId="23" xfId="0" applyFont="1" applyFill="1" applyBorder="1" applyAlignment="1">
      <alignment horizontal="center" vertical="center"/>
    </xf>
    <xf numFmtId="0" fontId="26" fillId="0" borderId="21" xfId="0" applyFont="1" applyFill="1" applyBorder="1" applyAlignment="1">
      <alignment horizontal="center" vertical="center"/>
    </xf>
    <xf numFmtId="171" fontId="24" fillId="0" borderId="20" xfId="5" quotePrefix="1" applyNumberFormat="1" applyFont="1" applyFill="1" applyBorder="1" applyAlignment="1">
      <alignment horizontal="center" vertical="center" wrapText="1"/>
    </xf>
    <xf numFmtId="0" fontId="21" fillId="0" borderId="20" xfId="0" quotePrefix="1" applyFont="1" applyBorder="1" applyAlignment="1">
      <alignment horizontal="left" vertical="center" wrapText="1"/>
    </xf>
    <xf numFmtId="0" fontId="21" fillId="0" borderId="16" xfId="0" applyFont="1" applyBorder="1" applyAlignment="1">
      <alignment horizontal="left" vertical="center" wrapText="1"/>
    </xf>
    <xf numFmtId="0" fontId="21" fillId="0" borderId="20" xfId="0" applyFont="1" applyBorder="1" applyAlignment="1">
      <alignment horizontal="left" vertical="center" wrapText="1"/>
    </xf>
    <xf numFmtId="0" fontId="25" fillId="0" borderId="20" xfId="0" applyFont="1" applyBorder="1" applyAlignment="1">
      <alignment horizontal="center" vertical="center" wrapText="1"/>
    </xf>
    <xf numFmtId="0" fontId="25"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5" fillId="0" borderId="17" xfId="0" applyFont="1" applyBorder="1" applyAlignment="1">
      <alignment horizontal="center" vertical="center" wrapText="1"/>
    </xf>
    <xf numFmtId="171" fontId="21" fillId="0" borderId="20" xfId="0" applyNumberFormat="1" applyFont="1" applyBorder="1" applyAlignment="1">
      <alignment horizontal="center" vertical="center" wrapText="1"/>
    </xf>
    <xf numFmtId="171" fontId="21" fillId="0" borderId="16" xfId="0" applyNumberFormat="1" applyFont="1" applyBorder="1" applyAlignment="1">
      <alignment horizontal="center" vertical="center" wrapText="1"/>
    </xf>
    <xf numFmtId="0" fontId="31" fillId="0" borderId="18"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24" fillId="0" borderId="22" xfId="0" quotePrefix="1"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left" vertical="center" wrapText="1"/>
    </xf>
    <xf numFmtId="9" fontId="24" fillId="0" borderId="16" xfId="0" applyNumberFormat="1" applyFont="1" applyFill="1" applyBorder="1" applyAlignment="1">
      <alignment horizontal="center" vertical="center" wrapText="1"/>
    </xf>
    <xf numFmtId="0" fontId="24" fillId="0" borderId="18" xfId="0" applyFont="1" applyFill="1" applyBorder="1" applyAlignment="1">
      <alignment horizontal="justify" vertical="center" wrapText="1"/>
    </xf>
    <xf numFmtId="0" fontId="24" fillId="0" borderId="17" xfId="0" quotePrefix="1" applyFont="1" applyFill="1" applyBorder="1" applyAlignment="1">
      <alignment horizontal="left" vertical="center" wrapText="1"/>
    </xf>
    <xf numFmtId="171" fontId="24" fillId="0" borderId="17" xfId="0" applyNumberFormat="1" applyFont="1" applyFill="1" applyBorder="1" applyAlignment="1">
      <alignment horizontal="center" vertical="center"/>
    </xf>
    <xf numFmtId="171" fontId="24" fillId="0" borderId="18" xfId="0" applyNumberFormat="1" applyFont="1" applyFill="1" applyBorder="1" applyAlignment="1">
      <alignment horizontal="center" vertical="center"/>
    </xf>
    <xf numFmtId="0" fontId="31" fillId="0" borderId="17" xfId="0" applyFont="1" applyFill="1" applyBorder="1" applyAlignment="1">
      <alignment horizontal="left" vertical="center" wrapText="1"/>
    </xf>
    <xf numFmtId="9" fontId="24" fillId="0" borderId="18" xfId="2" applyFont="1" applyFill="1" applyBorder="1" applyAlignment="1">
      <alignment horizontal="center" vertical="center" wrapText="1"/>
    </xf>
    <xf numFmtId="171" fontId="24" fillId="0" borderId="18" xfId="0" applyNumberFormat="1" applyFont="1" applyFill="1" applyBorder="1" applyAlignment="1">
      <alignment horizontal="center" vertical="center" wrapText="1"/>
    </xf>
    <xf numFmtId="168" fontId="25" fillId="0" borderId="20" xfId="1" applyNumberFormat="1" applyFont="1" applyFill="1" applyBorder="1" applyAlignment="1">
      <alignment horizontal="center" vertical="center" wrapText="1"/>
    </xf>
    <xf numFmtId="168" fontId="25" fillId="0" borderId="16" xfId="1"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171" fontId="24" fillId="0" borderId="36" xfId="0" applyNumberFormat="1" applyFont="1" applyFill="1" applyBorder="1" applyAlignment="1">
      <alignment horizontal="center" vertical="center" wrapText="1"/>
    </xf>
    <xf numFmtId="171" fontId="24" fillId="0" borderId="37" xfId="0" applyNumberFormat="1" applyFont="1" applyFill="1" applyBorder="1" applyAlignment="1">
      <alignment horizontal="center" vertical="center" wrapText="1"/>
    </xf>
    <xf numFmtId="0" fontId="24" fillId="0" borderId="20" xfId="0" quotePrefix="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25" fillId="0" borderId="17" xfId="0" applyNumberFormat="1" applyFont="1" applyFill="1" applyBorder="1" applyAlignment="1">
      <alignment horizontal="justify" vertical="center" wrapText="1"/>
    </xf>
    <xf numFmtId="1" fontId="25" fillId="0" borderId="18" xfId="0" applyNumberFormat="1" applyFont="1" applyFill="1" applyBorder="1" applyAlignment="1">
      <alignment horizontal="justify" vertical="center" wrapText="1"/>
    </xf>
    <xf numFmtId="171" fontId="25" fillId="0" borderId="17" xfId="1" applyNumberFormat="1" applyFont="1" applyFill="1" applyBorder="1" applyAlignment="1">
      <alignment horizontal="center" vertical="center" wrapText="1"/>
    </xf>
    <xf numFmtId="171" fontId="25" fillId="0" borderId="18" xfId="1" applyNumberFormat="1" applyFont="1" applyFill="1" applyBorder="1" applyAlignment="1">
      <alignment horizontal="center" vertical="center" wrapText="1"/>
    </xf>
    <xf numFmtId="1" fontId="25" fillId="0" borderId="20" xfId="0" applyNumberFormat="1" applyFont="1" applyFill="1" applyBorder="1" applyAlignment="1">
      <alignment horizontal="justify" vertical="center" wrapText="1"/>
    </xf>
    <xf numFmtId="0" fontId="24" fillId="0" borderId="18" xfId="0" quotePrefix="1" applyFont="1" applyFill="1" applyBorder="1" applyAlignment="1">
      <alignment horizontal="left" vertical="center" wrapText="1"/>
    </xf>
    <xf numFmtId="171" fontId="25" fillId="0" borderId="20" xfId="1" applyNumberFormat="1" applyFont="1" applyFill="1" applyBorder="1" applyAlignment="1">
      <alignment horizontal="center" vertical="center" wrapText="1"/>
    </xf>
    <xf numFmtId="9" fontId="24" fillId="3" borderId="17" xfId="2" applyFont="1" applyFill="1" applyBorder="1" applyAlignment="1">
      <alignment horizontal="center" vertical="center"/>
    </xf>
    <xf numFmtId="9" fontId="24" fillId="3" borderId="18" xfId="2" applyFont="1" applyFill="1" applyBorder="1" applyAlignment="1">
      <alignment horizontal="center" vertical="center"/>
    </xf>
    <xf numFmtId="171" fontId="21" fillId="3" borderId="16" xfId="0" applyNumberFormat="1" applyFont="1" applyFill="1" applyBorder="1" applyAlignment="1">
      <alignment horizontal="center" vertical="center" wrapText="1"/>
    </xf>
    <xf numFmtId="171" fontId="21" fillId="3" borderId="17" xfId="0" applyNumberFormat="1" applyFont="1" applyFill="1" applyBorder="1" applyAlignment="1">
      <alignment horizontal="center" vertical="center" wrapText="1"/>
    </xf>
    <xf numFmtId="171" fontId="25" fillId="3" borderId="16" xfId="1" applyNumberFormat="1" applyFont="1" applyFill="1" applyBorder="1" applyAlignment="1">
      <alignment horizontal="center" vertical="center"/>
    </xf>
    <xf numFmtId="171" fontId="25" fillId="3" borderId="17" xfId="1" applyNumberFormat="1" applyFont="1" applyFill="1" applyBorder="1" applyAlignment="1">
      <alignment horizontal="center" vertical="center"/>
    </xf>
    <xf numFmtId="9" fontId="24" fillId="3" borderId="16" xfId="2" applyFont="1" applyFill="1" applyBorder="1" applyAlignment="1">
      <alignment horizontal="center" vertical="center"/>
    </xf>
    <xf numFmtId="171" fontId="21" fillId="3" borderId="20" xfId="0" applyNumberFormat="1" applyFont="1" applyFill="1" applyBorder="1" applyAlignment="1">
      <alignment horizontal="center" vertical="center" wrapText="1"/>
    </xf>
    <xf numFmtId="0" fontId="24" fillId="3" borderId="17" xfId="0" quotePrefix="1"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18" xfId="0" applyFont="1" applyFill="1" applyBorder="1" applyAlignment="1">
      <alignment horizontal="left" vertical="center"/>
    </xf>
    <xf numFmtId="0" fontId="24" fillId="3" borderId="18" xfId="0" applyFont="1" applyFill="1" applyBorder="1" applyAlignment="1">
      <alignment horizontal="center" vertical="center"/>
    </xf>
    <xf numFmtId="171" fontId="25" fillId="3" borderId="18" xfId="1" applyNumberFormat="1" applyFont="1" applyFill="1" applyBorder="1" applyAlignment="1">
      <alignment horizontal="center" vertical="center"/>
    </xf>
    <xf numFmtId="0" fontId="21" fillId="3" borderId="18" xfId="0" applyFont="1" applyFill="1" applyBorder="1" applyAlignment="1">
      <alignment horizontal="center" vertical="center" wrapText="1"/>
    </xf>
    <xf numFmtId="0" fontId="26" fillId="0" borderId="22" xfId="0" applyFont="1" applyFill="1" applyBorder="1" applyAlignment="1">
      <alignment horizontal="center" vertical="center"/>
    </xf>
    <xf numFmtId="0" fontId="26" fillId="0" borderId="22"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1"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2" xfId="0" quotePrefix="1" applyFont="1" applyFill="1" applyBorder="1" applyAlignment="1">
      <alignment horizontal="left" vertical="center"/>
    </xf>
    <xf numFmtId="0" fontId="27" fillId="0" borderId="23" xfId="0" quotePrefix="1" applyFont="1" applyFill="1" applyBorder="1" applyAlignment="1">
      <alignment horizontal="left" vertical="center"/>
    </xf>
    <xf numFmtId="0" fontId="27" fillId="0" borderId="21" xfId="0" quotePrefix="1" applyFont="1" applyFill="1" applyBorder="1" applyAlignment="1">
      <alignment horizontal="left" vertical="center"/>
    </xf>
    <xf numFmtId="9" fontId="21" fillId="3" borderId="20" xfId="2" applyFont="1" applyFill="1" applyBorder="1" applyAlignment="1">
      <alignment horizontal="center" vertical="center" wrapText="1"/>
    </xf>
    <xf numFmtId="9" fontId="21" fillId="3" borderId="16" xfId="2" applyFont="1" applyFill="1" applyBorder="1" applyAlignment="1">
      <alignment horizontal="center" vertical="center" wrapText="1"/>
    </xf>
    <xf numFmtId="9" fontId="21" fillId="3" borderId="17" xfId="2" applyFont="1" applyFill="1" applyBorder="1" applyAlignment="1">
      <alignment horizontal="center" vertical="center" wrapText="1"/>
    </xf>
    <xf numFmtId="0" fontId="31" fillId="3" borderId="17"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0" xfId="0" applyFont="1" applyFill="1" applyBorder="1" applyAlignment="1">
      <alignment horizontal="left" vertical="center"/>
    </xf>
    <xf numFmtId="0" fontId="26" fillId="0" borderId="5" xfId="0" applyFont="1" applyFill="1" applyBorder="1" applyAlignment="1">
      <alignment horizontal="left" vertical="center"/>
    </xf>
    <xf numFmtId="0" fontId="24" fillId="0" borderId="18" xfId="0" applyFont="1" applyFill="1" applyBorder="1" applyAlignment="1">
      <alignment horizontal="justify"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24" fillId="0" borderId="16" xfId="0" applyFont="1" applyBorder="1" applyAlignment="1">
      <alignment horizontal="left" vertical="center" wrapText="1"/>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20" xfId="0" applyFont="1" applyBorder="1" applyAlignment="1">
      <alignment horizontal="left" vertical="center" wrapText="1"/>
    </xf>
    <xf numFmtId="9" fontId="21" fillId="3" borderId="20" xfId="2" applyFont="1" applyFill="1" applyBorder="1" applyAlignment="1">
      <alignment horizontal="center" vertical="center"/>
    </xf>
    <xf numFmtId="9" fontId="21" fillId="3" borderId="16" xfId="2" applyFont="1" applyFill="1" applyBorder="1" applyAlignment="1">
      <alignment horizontal="center" vertical="center"/>
    </xf>
    <xf numFmtId="9" fontId="21" fillId="3" borderId="17" xfId="2" applyFont="1" applyFill="1" applyBorder="1" applyAlignment="1">
      <alignment horizontal="center" vertical="center"/>
    </xf>
    <xf numFmtId="9" fontId="24" fillId="3" borderId="16" xfId="2" applyFont="1" applyFill="1" applyBorder="1" applyAlignment="1">
      <alignment horizontal="center" vertical="center" wrapText="1"/>
    </xf>
    <xf numFmtId="0" fontId="21" fillId="0" borderId="18" xfId="0" applyFont="1" applyFill="1" applyBorder="1" applyAlignment="1">
      <alignment horizontal="justify" vertical="center"/>
    </xf>
    <xf numFmtId="0" fontId="24" fillId="3" borderId="18" xfId="0" quotePrefix="1" applyFont="1" applyFill="1" applyBorder="1" applyAlignment="1">
      <alignment horizontal="left" vertical="center" wrapText="1"/>
    </xf>
    <xf numFmtId="0" fontId="24" fillId="3" borderId="18" xfId="0" applyFont="1" applyFill="1" applyBorder="1" applyAlignment="1">
      <alignment horizontal="justify" vertical="center" wrapText="1"/>
    </xf>
    <xf numFmtId="0" fontId="24" fillId="3" borderId="20" xfId="0" applyFont="1" applyFill="1" applyBorder="1" applyAlignment="1">
      <alignment horizontal="justify" vertical="center" wrapText="1"/>
    </xf>
    <xf numFmtId="0" fontId="24" fillId="3" borderId="16" xfId="0" applyFont="1" applyFill="1" applyBorder="1" applyAlignment="1">
      <alignment horizontal="justify" vertical="center"/>
    </xf>
    <xf numFmtId="0" fontId="24" fillId="3" borderId="17" xfId="0" applyFont="1" applyFill="1" applyBorder="1" applyAlignment="1">
      <alignment horizontal="justify" vertical="center"/>
    </xf>
    <xf numFmtId="0" fontId="31" fillId="0" borderId="17" xfId="0" applyFont="1" applyFill="1" applyBorder="1" applyAlignment="1">
      <alignment horizontal="center" vertical="center" wrapText="1"/>
    </xf>
    <xf numFmtId="0" fontId="21" fillId="3" borderId="18" xfId="0" applyFont="1" applyFill="1" applyBorder="1" applyAlignment="1">
      <alignment horizontal="justify" vertical="center"/>
    </xf>
    <xf numFmtId="10" fontId="24" fillId="3" borderId="18" xfId="2" applyNumberFormat="1" applyFont="1" applyFill="1" applyBorder="1" applyAlignment="1">
      <alignment horizontal="center" vertical="center"/>
    </xf>
    <xf numFmtId="10" fontId="24" fillId="3" borderId="16" xfId="2" applyNumberFormat="1" applyFont="1" applyFill="1" applyBorder="1" applyAlignment="1">
      <alignment horizontal="center" vertical="center"/>
    </xf>
    <xf numFmtId="10" fontId="24" fillId="3" borderId="17" xfId="2" applyNumberFormat="1" applyFont="1" applyFill="1" applyBorder="1" applyAlignment="1">
      <alignment horizontal="center" vertical="center"/>
    </xf>
    <xf numFmtId="0" fontId="24" fillId="3" borderId="20"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1" fillId="0" borderId="16" xfId="0" applyFont="1" applyFill="1" applyBorder="1" applyAlignment="1">
      <alignment horizontal="justify" vertical="center" wrapText="1"/>
    </xf>
    <xf numFmtId="0" fontId="21" fillId="0" borderId="17" xfId="0" applyFont="1" applyFill="1" applyBorder="1" applyAlignment="1">
      <alignment horizontal="justify" vertical="center" wrapText="1"/>
    </xf>
    <xf numFmtId="0" fontId="24" fillId="3" borderId="16" xfId="0" applyFont="1" applyFill="1" applyBorder="1" applyAlignment="1">
      <alignment horizontal="justify" vertical="center" wrapText="1"/>
    </xf>
    <xf numFmtId="0" fontId="24" fillId="3" borderId="17" xfId="0" applyFont="1" applyFill="1" applyBorder="1" applyAlignment="1">
      <alignment horizontal="justify" vertical="center" wrapText="1"/>
    </xf>
    <xf numFmtId="171" fontId="21" fillId="3" borderId="20" xfId="0" applyNumberFormat="1" applyFont="1" applyFill="1" applyBorder="1" applyAlignment="1">
      <alignment horizontal="center" vertical="center"/>
    </xf>
    <xf numFmtId="171" fontId="21" fillId="3" borderId="16" xfId="0" applyNumberFormat="1" applyFont="1" applyFill="1" applyBorder="1" applyAlignment="1">
      <alignment horizontal="center" vertical="center"/>
    </xf>
    <xf numFmtId="171" fontId="21" fillId="3" borderId="17" xfId="0" applyNumberFormat="1" applyFont="1" applyFill="1" applyBorder="1" applyAlignment="1">
      <alignment horizontal="center" vertical="center"/>
    </xf>
    <xf numFmtId="0" fontId="24" fillId="0" borderId="17" xfId="0" applyFont="1" applyBorder="1" applyAlignment="1">
      <alignment horizontal="left" vertical="center" wrapText="1"/>
    </xf>
    <xf numFmtId="0" fontId="21" fillId="0" borderId="17" xfId="0" applyFont="1" applyFill="1" applyBorder="1" applyAlignment="1">
      <alignment horizontal="justify" vertical="center"/>
    </xf>
    <xf numFmtId="0" fontId="27" fillId="0" borderId="1" xfId="0" applyFont="1" applyFill="1" applyBorder="1" applyAlignment="1">
      <alignment horizontal="left" vertical="center"/>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8" fillId="3" borderId="20" xfId="0" applyFont="1" applyFill="1" applyBorder="1" applyAlignment="1">
      <alignment horizontal="left" vertical="center" wrapText="1"/>
    </xf>
    <xf numFmtId="0" fontId="28" fillId="3" borderId="17" xfId="0" applyFont="1" applyFill="1" applyBorder="1" applyAlignment="1">
      <alignment horizontal="left" vertical="center" wrapText="1"/>
    </xf>
    <xf numFmtId="9" fontId="21" fillId="3" borderId="20" xfId="0" applyNumberFormat="1" applyFont="1" applyFill="1" applyBorder="1" applyAlignment="1">
      <alignment horizontal="center" vertical="center"/>
    </xf>
    <xf numFmtId="0" fontId="21" fillId="3" borderId="16" xfId="0" applyFont="1" applyFill="1" applyBorder="1" applyAlignment="1">
      <alignment horizontal="center" vertical="center"/>
    </xf>
    <xf numFmtId="9" fontId="21" fillId="3" borderId="16" xfId="0" applyNumberFormat="1" applyFont="1" applyFill="1" applyBorder="1" applyAlignment="1">
      <alignment horizontal="center" vertical="center"/>
    </xf>
    <xf numFmtId="0" fontId="21" fillId="3" borderId="17" xfId="0" applyFont="1" applyFill="1" applyBorder="1" applyAlignment="1">
      <alignment horizontal="center" vertical="center"/>
    </xf>
    <xf numFmtId="0" fontId="24" fillId="3" borderId="18" xfId="0" applyFont="1" applyFill="1" applyBorder="1" applyAlignment="1">
      <alignment horizontal="center" vertical="center" wrapText="1"/>
    </xf>
    <xf numFmtId="171" fontId="25" fillId="3" borderId="20" xfId="1" applyNumberFormat="1" applyFont="1" applyFill="1" applyBorder="1" applyAlignment="1">
      <alignment horizontal="center" vertical="center"/>
    </xf>
    <xf numFmtId="0" fontId="21" fillId="3" borderId="17" xfId="0" applyFont="1" applyFill="1" applyBorder="1" applyAlignment="1">
      <alignment horizontal="justify" vertical="center"/>
    </xf>
    <xf numFmtId="0" fontId="21" fillId="3" borderId="20" xfId="0" applyFont="1" applyFill="1" applyBorder="1" applyAlignment="1">
      <alignment horizontal="justify" vertical="center" wrapText="1"/>
    </xf>
    <xf numFmtId="0" fontId="21" fillId="3" borderId="16" xfId="0" applyFont="1" applyFill="1" applyBorder="1" applyAlignment="1">
      <alignment horizontal="justify" vertical="center" wrapText="1"/>
    </xf>
    <xf numFmtId="0" fontId="21" fillId="3" borderId="17" xfId="0" applyFont="1" applyFill="1" applyBorder="1" applyAlignment="1">
      <alignment horizontal="justify" vertical="center" wrapText="1"/>
    </xf>
    <xf numFmtId="0" fontId="21" fillId="3" borderId="20" xfId="0" applyFont="1" applyFill="1" applyBorder="1" applyAlignment="1">
      <alignment horizontal="justify" vertical="center"/>
    </xf>
    <xf numFmtId="9" fontId="24" fillId="3" borderId="20" xfId="2" applyFont="1" applyFill="1" applyBorder="1" applyAlignment="1">
      <alignment horizontal="center" vertical="center"/>
    </xf>
    <xf numFmtId="0" fontId="21" fillId="0" borderId="20" xfId="0" applyFont="1" applyFill="1" applyBorder="1" applyAlignment="1">
      <alignment horizontal="justify" vertical="center"/>
    </xf>
    <xf numFmtId="171" fontId="24" fillId="0" borderId="16" xfId="1" applyNumberFormat="1" applyFont="1" applyFill="1" applyBorder="1" applyAlignment="1">
      <alignment horizontal="center" vertical="center"/>
    </xf>
    <xf numFmtId="171" fontId="24" fillId="0" borderId="17" xfId="1" applyNumberFormat="1" applyFont="1" applyFill="1" applyBorder="1" applyAlignment="1">
      <alignment horizontal="center" vertical="center"/>
    </xf>
    <xf numFmtId="171" fontId="24" fillId="0" borderId="20" xfId="1" applyNumberFormat="1" applyFont="1" applyFill="1" applyBorder="1" applyAlignment="1">
      <alignment horizontal="center" vertical="center"/>
    </xf>
    <xf numFmtId="0" fontId="24" fillId="3" borderId="18" xfId="0" applyFont="1" applyFill="1" applyBorder="1" applyAlignment="1">
      <alignment horizontal="justify" vertical="center"/>
    </xf>
    <xf numFmtId="169" fontId="24" fillId="0" borderId="20" xfId="2" applyNumberFormat="1" applyFont="1" applyFill="1" applyBorder="1" applyAlignment="1">
      <alignment horizontal="center" vertical="center"/>
    </xf>
    <xf numFmtId="169" fontId="24" fillId="0" borderId="16" xfId="2" applyNumberFormat="1" applyFont="1" applyFill="1" applyBorder="1" applyAlignment="1">
      <alignment horizontal="center" vertical="center"/>
    </xf>
    <xf numFmtId="171" fontId="24" fillId="0" borderId="20" xfId="0" applyNumberFormat="1" applyFont="1" applyFill="1" applyBorder="1" applyAlignment="1">
      <alignment horizontal="center" vertical="center"/>
    </xf>
    <xf numFmtId="171" fontId="24" fillId="0" borderId="16" xfId="0" applyNumberFormat="1"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34" xfId="0" applyFont="1" applyFill="1" applyBorder="1" applyAlignment="1">
      <alignment horizontal="center" vertical="center"/>
    </xf>
    <xf numFmtId="9" fontId="24" fillId="0" borderId="20" xfId="0" applyNumberFormat="1" applyFont="1" applyFill="1" applyBorder="1" applyAlignment="1">
      <alignment horizontal="center" vertical="center"/>
    </xf>
    <xf numFmtId="0" fontId="29" fillId="0" borderId="20"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0" xfId="0" quotePrefix="1" applyFont="1" applyFill="1" applyBorder="1" applyAlignment="1">
      <alignment horizontal="left" vertical="center" wrapText="1"/>
    </xf>
    <xf numFmtId="0" fontId="24" fillId="0" borderId="32" xfId="0" applyFont="1" applyFill="1" applyBorder="1" applyAlignment="1">
      <alignment horizontal="left" vertical="center"/>
    </xf>
    <xf numFmtId="0" fontId="24" fillId="0" borderId="40" xfId="0" applyFont="1" applyFill="1" applyBorder="1" applyAlignment="1">
      <alignment horizontal="center" vertical="center"/>
    </xf>
    <xf numFmtId="0" fontId="24" fillId="0" borderId="35" xfId="0" applyFont="1" applyFill="1" applyBorder="1" applyAlignment="1">
      <alignment horizontal="center" vertical="center"/>
    </xf>
    <xf numFmtId="171" fontId="24" fillId="0" borderId="41" xfId="1" applyNumberFormat="1" applyFont="1" applyFill="1" applyBorder="1" applyAlignment="1">
      <alignment horizontal="center" vertical="center"/>
    </xf>
    <xf numFmtId="171" fontId="24" fillId="0" borderId="34" xfId="1" applyNumberFormat="1" applyFont="1" applyFill="1" applyBorder="1" applyAlignment="1">
      <alignment horizontal="center" vertical="center"/>
    </xf>
    <xf numFmtId="9" fontId="24" fillId="0" borderId="16" xfId="0" applyNumberFormat="1" applyFont="1" applyFill="1" applyBorder="1" applyAlignment="1">
      <alignment horizontal="center" vertical="center"/>
    </xf>
    <xf numFmtId="0" fontId="27" fillId="2" borderId="22" xfId="0" applyFont="1" applyFill="1" applyBorder="1" applyAlignment="1">
      <alignment horizontal="left" vertical="center"/>
    </xf>
    <xf numFmtId="0" fontId="27" fillId="2" borderId="23"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169" fontId="30" fillId="0" borderId="18" xfId="2" applyNumberFormat="1"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23"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27" fillId="2" borderId="21" xfId="0" applyFont="1" applyFill="1" applyBorder="1" applyAlignment="1">
      <alignment horizontal="left" vertical="center"/>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2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0" xfId="0" applyFont="1" applyFill="1" applyBorder="1" applyAlignment="1">
      <alignment horizontal="left" vertical="center" wrapText="1"/>
    </xf>
    <xf numFmtId="169" fontId="30" fillId="0" borderId="22" xfId="2" applyNumberFormat="1"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30" fillId="0" borderId="22"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1" xfId="0" applyFont="1" applyFill="1" applyBorder="1" applyAlignment="1">
      <alignment horizontal="center" vertical="center"/>
    </xf>
    <xf numFmtId="0" fontId="21" fillId="2" borderId="23" xfId="0" applyFont="1" applyFill="1" applyBorder="1" applyAlignment="1">
      <alignment horizontal="left" vertical="center"/>
    </xf>
    <xf numFmtId="0" fontId="21"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23" xfId="0" applyFont="1" applyFill="1" applyBorder="1" applyAlignment="1">
      <alignment horizontal="left" vertical="center"/>
    </xf>
    <xf numFmtId="0" fontId="30" fillId="2" borderId="21" xfId="0" applyFont="1" applyFill="1" applyBorder="1" applyAlignment="1">
      <alignment horizontal="left" vertical="center"/>
    </xf>
    <xf numFmtId="0" fontId="24" fillId="2" borderId="2" xfId="0" applyFont="1" applyFill="1" applyBorder="1" applyAlignment="1">
      <alignment horizontal="left" vertical="center" wrapText="1"/>
    </xf>
    <xf numFmtId="0" fontId="30" fillId="2" borderId="1" xfId="0" applyFont="1" applyFill="1" applyBorder="1" applyAlignment="1">
      <alignment horizontal="left" vertical="center"/>
    </xf>
    <xf numFmtId="0" fontId="30" fillId="2" borderId="2" xfId="0" applyFont="1" applyFill="1" applyBorder="1" applyAlignment="1">
      <alignment horizontal="left" vertical="center"/>
    </xf>
    <xf numFmtId="0" fontId="30" fillId="2" borderId="3" xfId="0" applyFont="1" applyFill="1" applyBorder="1" applyAlignment="1">
      <alignment horizontal="left" vertical="center"/>
    </xf>
    <xf numFmtId="0" fontId="30" fillId="2" borderId="1" xfId="0" applyFont="1" applyFill="1" applyBorder="1" applyAlignment="1">
      <alignment horizontal="left" vertical="center" wrapText="1"/>
    </xf>
    <xf numFmtId="0" fontId="30" fillId="2" borderId="2" xfId="0" applyFont="1" applyFill="1" applyBorder="1" applyAlignment="1">
      <alignment horizontal="left" vertical="center" wrapText="1"/>
    </xf>
    <xf numFmtId="9" fontId="30" fillId="0" borderId="1" xfId="2" applyNumberFormat="1" applyFont="1" applyFill="1" applyBorder="1" applyAlignment="1">
      <alignment horizontal="right" vertical="center" wrapText="1"/>
    </xf>
    <xf numFmtId="9" fontId="30" fillId="0" borderId="2" xfId="2" applyNumberFormat="1" applyFont="1" applyFill="1" applyBorder="1" applyAlignment="1">
      <alignment horizontal="right" vertical="center" wrapText="1"/>
    </xf>
    <xf numFmtId="9" fontId="30" fillId="0" borderId="3" xfId="2" applyNumberFormat="1" applyFont="1" applyFill="1" applyBorder="1" applyAlignment="1">
      <alignment horizontal="right" vertical="center" wrapText="1"/>
    </xf>
    <xf numFmtId="9" fontId="30" fillId="0" borderId="13" xfId="2" applyNumberFormat="1" applyFont="1" applyFill="1" applyBorder="1" applyAlignment="1">
      <alignment horizontal="right" vertical="center" wrapText="1"/>
    </xf>
    <xf numFmtId="9" fontId="30" fillId="0" borderId="14" xfId="2" applyNumberFormat="1" applyFont="1" applyFill="1" applyBorder="1" applyAlignment="1">
      <alignment horizontal="right" vertical="center" wrapText="1"/>
    </xf>
    <xf numFmtId="9" fontId="30" fillId="0" borderId="15" xfId="2" applyNumberFormat="1" applyFont="1" applyFill="1" applyBorder="1" applyAlignment="1">
      <alignment horizontal="righ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24" fillId="7" borderId="18" xfId="6" applyFont="1" applyFill="1" applyBorder="1" applyAlignment="1">
      <alignment horizontal="left" vertical="center" wrapText="1"/>
    </xf>
    <xf numFmtId="0" fontId="26" fillId="4" borderId="18" xfId="6" applyFont="1" applyFill="1" applyBorder="1" applyAlignment="1">
      <alignment horizontal="center" vertical="center"/>
    </xf>
    <xf numFmtId="0" fontId="24" fillId="6" borderId="18" xfId="6" applyFont="1" applyFill="1" applyBorder="1" applyAlignment="1">
      <alignment horizontal="left" vertical="center" wrapText="1"/>
    </xf>
    <xf numFmtId="0" fontId="24" fillId="5" borderId="18" xfId="6" applyFont="1" applyFill="1" applyBorder="1" applyAlignment="1">
      <alignment horizontal="left" vertical="center" wrapText="1"/>
    </xf>
    <xf numFmtId="0" fontId="24" fillId="7" borderId="18" xfId="6" applyFont="1" applyFill="1" applyBorder="1" applyAlignment="1">
      <alignment horizontal="left" vertical="center"/>
    </xf>
    <xf numFmtId="0" fontId="24" fillId="0" borderId="18" xfId="6" applyFont="1" applyBorder="1" applyAlignment="1">
      <alignment horizontal="center" vertical="center"/>
    </xf>
    <xf numFmtId="0" fontId="24" fillId="0" borderId="18" xfId="6" applyFont="1" applyBorder="1" applyAlignment="1">
      <alignment horizontal="left" vertical="center" wrapText="1"/>
    </xf>
    <xf numFmtId="0" fontId="24" fillId="0" borderId="21" xfId="6" applyFont="1" applyBorder="1" applyAlignment="1">
      <alignment horizontal="center" vertical="center"/>
    </xf>
    <xf numFmtId="0" fontId="24" fillId="0" borderId="22" xfId="6" applyFont="1" applyBorder="1" applyAlignment="1">
      <alignment horizontal="center" vertical="center"/>
    </xf>
    <xf numFmtId="0" fontId="24" fillId="0" borderId="18" xfId="6" applyFont="1" applyBorder="1" applyAlignment="1">
      <alignment horizontal="center" vertical="center" wrapText="1"/>
    </xf>
    <xf numFmtId="0" fontId="24" fillId="5" borderId="18" xfId="6" applyFont="1" applyFill="1" applyBorder="1" applyAlignment="1">
      <alignment horizontal="left" vertical="center"/>
    </xf>
    <xf numFmtId="9" fontId="24" fillId="0" borderId="4" xfId="2" applyNumberFormat="1" applyFont="1" applyFill="1" applyBorder="1" applyAlignment="1">
      <alignment horizontal="center" vertical="center" wrapText="1"/>
    </xf>
    <xf numFmtId="9" fontId="24" fillId="0" borderId="13" xfId="2" applyNumberFormat="1"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7" fillId="0" borderId="19" xfId="0" applyFont="1" applyFill="1" applyBorder="1" applyAlignment="1">
      <alignment horizontal="left" vertical="center"/>
    </xf>
    <xf numFmtId="0" fontId="26" fillId="0" borderId="1" xfId="0" quotePrefix="1" applyFont="1" applyFill="1" applyBorder="1" applyAlignment="1">
      <alignment horizontal="center" vertical="center" wrapText="1"/>
    </xf>
    <xf numFmtId="0" fontId="26" fillId="0" borderId="2" xfId="0" applyFont="1" applyFill="1" applyBorder="1" applyAlignment="1">
      <alignment horizontal="center" vertical="center" wrapText="1"/>
    </xf>
    <xf numFmtId="9" fontId="24" fillId="3" borderId="1" xfId="2" applyNumberFormat="1" applyFont="1" applyFill="1" applyBorder="1" applyAlignment="1">
      <alignment horizontal="center" vertical="center" wrapText="1"/>
    </xf>
    <xf numFmtId="9" fontId="24" fillId="3" borderId="4" xfId="2" applyNumberFormat="1"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9" xfId="0" quotePrefix="1" applyFont="1" applyFill="1" applyBorder="1" applyAlignment="1">
      <alignment horizontal="center" vertical="center" wrapText="1"/>
    </xf>
    <xf numFmtId="9" fontId="24" fillId="3" borderId="13" xfId="2" applyNumberFormat="1" applyFont="1" applyFill="1" applyBorder="1" applyAlignment="1">
      <alignment horizontal="center" vertical="center" wrapText="1"/>
    </xf>
    <xf numFmtId="0" fontId="28" fillId="3" borderId="16" xfId="0" quotePrefix="1" applyFont="1" applyFill="1" applyBorder="1" applyAlignment="1">
      <alignment horizontal="center" vertical="center" wrapText="1"/>
    </xf>
    <xf numFmtId="9" fontId="24" fillId="0" borderId="1" xfId="2" applyNumberFormat="1"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4" fillId="0" borderId="44"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45" xfId="0" applyFont="1" applyFill="1" applyBorder="1" applyAlignment="1">
      <alignment horizontal="left" vertical="center" wrapText="1"/>
    </xf>
    <xf numFmtId="9" fontId="24" fillId="0" borderId="45" xfId="2" applyNumberFormat="1"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12"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4" fillId="3" borderId="1" xfId="0" applyFont="1" applyFill="1" applyBorder="1" applyAlignment="1">
      <alignment horizontal="left" vertical="center" wrapText="1"/>
    </xf>
  </cellXfs>
  <cellStyles count="8">
    <cellStyle name="Millares" xfId="4" builtinId="3"/>
    <cellStyle name="Moneda" xfId="1" builtinId="4"/>
    <cellStyle name="Moneda [0]" xfId="5" builtinId="7"/>
    <cellStyle name="Normal" xfId="0" builtinId="0"/>
    <cellStyle name="Normal 2" xfId="7" xr:uid="{FFAE987C-CEE7-4A00-9FC8-F5DBE825127A}"/>
    <cellStyle name="Normal 5" xfId="6" xr:uid="{2C0FD8E6-1EBD-4082-868D-89A87F3877F9}"/>
    <cellStyle name="Normal_Copia de area 1 consolidado"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239486</xdr:colOff>
      <xdr:row>5</xdr:row>
      <xdr:rowOff>89808</xdr:rowOff>
    </xdr:from>
    <xdr:to>
      <xdr:col>3</xdr:col>
      <xdr:colOff>518915</xdr:colOff>
      <xdr:row>5</xdr:row>
      <xdr:rowOff>675777</xdr:rowOff>
    </xdr:to>
    <xdr:pic>
      <xdr:nvPicPr>
        <xdr:cNvPr id="2" name="1 Imagen" descr="https://www.uis.edu.co/webUIS/imagenes/acercaUis/simbolos/logosimbolo1.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036" y="1289958"/>
          <a:ext cx="1165254" cy="585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N4489"/>
  <sheetViews>
    <sheetView view="pageBreakPreview" zoomScale="90" zoomScaleNormal="50" zoomScaleSheetLayoutView="90" workbookViewId="0">
      <selection activeCell="B3" sqref="B3:N3"/>
    </sheetView>
  </sheetViews>
  <sheetFormatPr baseColWidth="10" defaultColWidth="11.42578125" defaultRowHeight="18"/>
  <cols>
    <col min="1" max="1" width="8.28515625" style="66" customWidth="1"/>
    <col min="2" max="2" width="5" style="1" customWidth="1"/>
    <col min="3" max="3" width="32" style="2" customWidth="1"/>
    <col min="4" max="4" width="37.140625" style="2" customWidth="1"/>
    <col min="5" max="5" width="31.42578125" style="1" customWidth="1"/>
    <col min="6" max="6" width="23.140625" style="3" customWidth="1"/>
    <col min="7" max="7" width="13.85546875" style="1" customWidth="1"/>
    <col min="8" max="8" width="16.85546875" style="83" customWidth="1"/>
    <col min="9" max="9" width="16.85546875" style="1" customWidth="1"/>
    <col min="10" max="10" width="39.140625" style="2" customWidth="1"/>
    <col min="11" max="11" width="21.28515625" style="1" customWidth="1"/>
    <col min="12" max="12" width="21.28515625" style="4" customWidth="1"/>
    <col min="13" max="13" width="13.42578125" style="80" customWidth="1"/>
    <col min="14" max="14" width="89.28515625" style="10" customWidth="1"/>
    <col min="15" max="16384" width="11.42578125" style="66"/>
  </cols>
  <sheetData>
    <row r="1" spans="2:14" ht="18.75" thickBot="1">
      <c r="N1" s="5"/>
    </row>
    <row r="2" spans="2:14" s="67" customFormat="1" ht="26.25" customHeight="1" thickBot="1">
      <c r="B2" s="380" t="s">
        <v>706</v>
      </c>
      <c r="C2" s="381"/>
      <c r="D2" s="381"/>
      <c r="E2" s="381"/>
      <c r="F2" s="381"/>
      <c r="G2" s="381"/>
      <c r="H2" s="381"/>
      <c r="I2" s="381"/>
      <c r="J2" s="381"/>
      <c r="K2" s="381"/>
      <c r="L2" s="381"/>
      <c r="M2" s="381"/>
      <c r="N2" s="381"/>
    </row>
    <row r="3" spans="2:14" s="67" customFormat="1" ht="27" customHeight="1">
      <c r="B3" s="727" t="s">
        <v>709</v>
      </c>
      <c r="C3" s="728"/>
      <c r="D3" s="728"/>
      <c r="E3" s="728"/>
      <c r="F3" s="728"/>
      <c r="G3" s="728"/>
      <c r="H3" s="728"/>
      <c r="I3" s="728"/>
      <c r="J3" s="728"/>
      <c r="K3" s="728"/>
      <c r="L3" s="728"/>
      <c r="M3" s="728"/>
      <c r="N3" s="728"/>
    </row>
    <row r="4" spans="2:14" s="67" customFormat="1" ht="106.5" customHeight="1">
      <c r="B4" s="724" t="s">
        <v>0</v>
      </c>
      <c r="C4" s="724"/>
      <c r="D4" s="724"/>
      <c r="E4" s="724"/>
      <c r="F4" s="724"/>
      <c r="G4" s="724"/>
      <c r="H4" s="724"/>
      <c r="I4" s="724"/>
      <c r="J4" s="724"/>
      <c r="K4" s="724"/>
      <c r="L4" s="724"/>
      <c r="M4" s="724"/>
      <c r="N4" s="724"/>
    </row>
    <row r="5" spans="2:14" s="67" customFormat="1" ht="27" customHeight="1">
      <c r="B5" s="323" t="s">
        <v>408</v>
      </c>
      <c r="C5" s="324"/>
      <c r="D5" s="324"/>
      <c r="E5" s="324"/>
      <c r="F5" s="324"/>
      <c r="G5" s="324"/>
      <c r="H5" s="324"/>
      <c r="I5" s="324"/>
      <c r="J5" s="324"/>
      <c r="K5" s="324"/>
      <c r="L5" s="324"/>
      <c r="M5" s="324"/>
      <c r="N5" s="324"/>
    </row>
    <row r="6" spans="2:14" s="68" customFormat="1" ht="23.25" customHeight="1">
      <c r="B6" s="726" t="s">
        <v>409</v>
      </c>
      <c r="C6" s="726"/>
      <c r="D6" s="726"/>
      <c r="E6" s="726"/>
      <c r="F6" s="726"/>
      <c r="G6" s="726"/>
      <c r="H6" s="726"/>
      <c r="I6" s="726"/>
      <c r="J6" s="726"/>
      <c r="K6" s="726"/>
      <c r="L6" s="726"/>
      <c r="M6" s="726"/>
      <c r="N6" s="726"/>
    </row>
    <row r="7" spans="2:14" s="28" customFormat="1" ht="33.6" customHeight="1" thickBot="1">
      <c r="B7" s="358" t="s">
        <v>1</v>
      </c>
      <c r="C7" s="395"/>
      <c r="D7" s="396"/>
      <c r="E7" s="338" t="s">
        <v>323</v>
      </c>
      <c r="F7" s="358" t="s">
        <v>2</v>
      </c>
      <c r="G7" s="396"/>
      <c r="H7" s="357" t="s">
        <v>319</v>
      </c>
      <c r="I7" s="394"/>
      <c r="J7" s="397" t="s">
        <v>3</v>
      </c>
      <c r="K7" s="338" t="s">
        <v>4</v>
      </c>
      <c r="L7" s="339" t="s">
        <v>324</v>
      </c>
      <c r="M7" s="722" t="s">
        <v>325</v>
      </c>
      <c r="N7" s="725" t="s">
        <v>707</v>
      </c>
    </row>
    <row r="8" spans="2:14" s="28" customFormat="1" ht="40.5" customHeight="1" thickBot="1">
      <c r="B8" s="84" t="s">
        <v>5</v>
      </c>
      <c r="C8" s="84" t="s">
        <v>6</v>
      </c>
      <c r="D8" s="84" t="s">
        <v>7</v>
      </c>
      <c r="E8" s="339"/>
      <c r="F8" s="85" t="s">
        <v>8</v>
      </c>
      <c r="G8" s="84" t="s">
        <v>9</v>
      </c>
      <c r="H8" s="86" t="s">
        <v>321</v>
      </c>
      <c r="I8" s="87" t="s">
        <v>322</v>
      </c>
      <c r="J8" s="339"/>
      <c r="K8" s="339"/>
      <c r="L8" s="383"/>
      <c r="M8" s="723"/>
      <c r="N8" s="724"/>
    </row>
    <row r="9" spans="2:14" s="28" customFormat="1" ht="161.25" customHeight="1" thickBot="1">
      <c r="B9" s="359">
        <v>1</v>
      </c>
      <c r="C9" s="374" t="s">
        <v>345</v>
      </c>
      <c r="D9" s="368" t="s">
        <v>10</v>
      </c>
      <c r="E9" s="368" t="s">
        <v>11</v>
      </c>
      <c r="F9" s="404">
        <v>505329</v>
      </c>
      <c r="G9" s="88" t="s">
        <v>12</v>
      </c>
      <c r="H9" s="409">
        <v>332341</v>
      </c>
      <c r="I9" s="406">
        <f>H9/F9</f>
        <v>0.65767252621559424</v>
      </c>
      <c r="J9" s="89" t="s">
        <v>13</v>
      </c>
      <c r="K9" s="90" t="s">
        <v>332</v>
      </c>
      <c r="L9" s="91" t="s">
        <v>332</v>
      </c>
      <c r="M9" s="729">
        <v>1</v>
      </c>
      <c r="N9" s="731" t="s">
        <v>708</v>
      </c>
    </row>
    <row r="10" spans="2:14" s="28" customFormat="1" ht="150" customHeight="1">
      <c r="B10" s="338"/>
      <c r="C10" s="369"/>
      <c r="D10" s="369"/>
      <c r="E10" s="369"/>
      <c r="F10" s="405"/>
      <c r="G10" s="388" t="s">
        <v>15</v>
      </c>
      <c r="H10" s="410"/>
      <c r="I10" s="407"/>
      <c r="J10" s="368" t="s">
        <v>16</v>
      </c>
      <c r="K10" s="392" t="s">
        <v>318</v>
      </c>
      <c r="L10" s="390" t="s">
        <v>318</v>
      </c>
      <c r="M10" s="730"/>
      <c r="N10" s="731"/>
    </row>
    <row r="11" spans="2:14" s="28" customFormat="1" ht="136.5" customHeight="1" thickBot="1">
      <c r="B11" s="338"/>
      <c r="C11" s="369"/>
      <c r="D11" s="369"/>
      <c r="E11" s="369"/>
      <c r="F11" s="405"/>
      <c r="G11" s="389"/>
      <c r="H11" s="411"/>
      <c r="I11" s="408"/>
      <c r="J11" s="384"/>
      <c r="K11" s="393"/>
      <c r="L11" s="391"/>
      <c r="M11" s="730"/>
      <c r="N11" s="731"/>
    </row>
    <row r="12" spans="2:14" ht="97.5" customHeight="1" thickBot="1">
      <c r="B12" s="359">
        <v>2</v>
      </c>
      <c r="C12" s="374" t="s">
        <v>346</v>
      </c>
      <c r="D12" s="368" t="s">
        <v>17</v>
      </c>
      <c r="E12" s="368" t="s">
        <v>18</v>
      </c>
      <c r="F12" s="385">
        <v>500</v>
      </c>
      <c r="G12" s="398" t="s">
        <v>19</v>
      </c>
      <c r="H12" s="412">
        <v>0</v>
      </c>
      <c r="I12" s="415">
        <v>0</v>
      </c>
      <c r="J12" s="92" t="s">
        <v>20</v>
      </c>
      <c r="K12" s="90" t="s">
        <v>14</v>
      </c>
      <c r="L12" s="93" t="s">
        <v>227</v>
      </c>
      <c r="M12" s="355">
        <v>1</v>
      </c>
      <c r="N12" s="402" t="s">
        <v>708</v>
      </c>
    </row>
    <row r="13" spans="2:14" ht="88.5" customHeight="1" thickBot="1">
      <c r="B13" s="338"/>
      <c r="C13" s="369"/>
      <c r="D13" s="369"/>
      <c r="E13" s="369"/>
      <c r="F13" s="386"/>
      <c r="G13" s="399"/>
      <c r="H13" s="413"/>
      <c r="I13" s="416"/>
      <c r="J13" s="94" t="s">
        <v>21</v>
      </c>
      <c r="K13" s="90" t="s">
        <v>22</v>
      </c>
      <c r="L13" s="93" t="s">
        <v>217</v>
      </c>
      <c r="M13" s="356"/>
      <c r="N13" s="402"/>
    </row>
    <row r="14" spans="2:14" ht="107.25" customHeight="1" thickBot="1">
      <c r="B14" s="338"/>
      <c r="C14" s="369"/>
      <c r="D14" s="369"/>
      <c r="E14" s="94" t="s">
        <v>23</v>
      </c>
      <c r="F14" s="386"/>
      <c r="G14" s="399"/>
      <c r="H14" s="413"/>
      <c r="I14" s="416"/>
      <c r="J14" s="95" t="s">
        <v>24</v>
      </c>
      <c r="K14" s="90" t="s">
        <v>22</v>
      </c>
      <c r="L14" s="93" t="s">
        <v>217</v>
      </c>
      <c r="M14" s="356"/>
      <c r="N14" s="402"/>
    </row>
    <row r="15" spans="2:14" ht="18.75" hidden="1" customHeight="1" thickBot="1">
      <c r="B15" s="338"/>
      <c r="C15" s="369"/>
      <c r="D15" s="369"/>
      <c r="E15" s="94"/>
      <c r="F15" s="386"/>
      <c r="G15" s="399"/>
      <c r="H15" s="413"/>
      <c r="I15" s="416"/>
      <c r="J15" s="95"/>
      <c r="K15" s="96"/>
      <c r="L15" s="97"/>
      <c r="M15" s="356"/>
      <c r="N15" s="402"/>
    </row>
    <row r="16" spans="2:14" ht="89.25" customHeight="1" thickBot="1">
      <c r="B16" s="338"/>
      <c r="C16" s="369"/>
      <c r="D16" s="369"/>
      <c r="E16" s="368" t="s">
        <v>25</v>
      </c>
      <c r="F16" s="386"/>
      <c r="G16" s="399"/>
      <c r="H16" s="413"/>
      <c r="I16" s="416"/>
      <c r="J16" s="94" t="s">
        <v>26</v>
      </c>
      <c r="K16" s="90" t="s">
        <v>22</v>
      </c>
      <c r="L16" s="97" t="s">
        <v>217</v>
      </c>
      <c r="M16" s="356"/>
      <c r="N16" s="402"/>
    </row>
    <row r="17" spans="2:14" ht="123" customHeight="1" thickBot="1">
      <c r="B17" s="339"/>
      <c r="C17" s="384"/>
      <c r="D17" s="384"/>
      <c r="E17" s="384"/>
      <c r="F17" s="387"/>
      <c r="G17" s="400"/>
      <c r="H17" s="414"/>
      <c r="I17" s="417"/>
      <c r="J17" s="95" t="s">
        <v>27</v>
      </c>
      <c r="K17" s="97" t="s">
        <v>28</v>
      </c>
      <c r="L17" s="97" t="s">
        <v>214</v>
      </c>
      <c r="M17" s="401"/>
      <c r="N17" s="403"/>
    </row>
    <row r="18" spans="2:14" ht="23.25" customHeight="1" thickBot="1">
      <c r="B18" s="323" t="s">
        <v>542</v>
      </c>
      <c r="C18" s="324"/>
      <c r="D18" s="324"/>
      <c r="E18" s="324"/>
      <c r="F18" s="324"/>
      <c r="G18" s="324"/>
      <c r="H18" s="324"/>
      <c r="I18" s="324"/>
      <c r="J18" s="324"/>
      <c r="K18" s="324"/>
      <c r="L18" s="324"/>
      <c r="M18" s="324"/>
      <c r="N18" s="324"/>
    </row>
    <row r="19" spans="2:14" ht="88.5" customHeight="1" thickBot="1">
      <c r="B19" s="372">
        <v>3</v>
      </c>
      <c r="C19" s="374" t="s">
        <v>347</v>
      </c>
      <c r="D19" s="368" t="s">
        <v>29</v>
      </c>
      <c r="E19" s="94" t="s">
        <v>23</v>
      </c>
      <c r="F19" s="385">
        <v>20724</v>
      </c>
      <c r="G19" s="98" t="s">
        <v>19</v>
      </c>
      <c r="H19" s="412">
        <v>0</v>
      </c>
      <c r="I19" s="415">
        <v>0</v>
      </c>
      <c r="J19" s="94" t="s">
        <v>30</v>
      </c>
      <c r="K19" s="97" t="s">
        <v>86</v>
      </c>
      <c r="L19" s="97" t="s">
        <v>86</v>
      </c>
      <c r="M19" s="729">
        <v>0.95</v>
      </c>
      <c r="N19" s="732" t="s">
        <v>708</v>
      </c>
    </row>
    <row r="20" spans="2:14" ht="57.75" customHeight="1" thickBot="1">
      <c r="B20" s="373"/>
      <c r="C20" s="369"/>
      <c r="D20" s="369"/>
      <c r="E20" s="92" t="s">
        <v>25</v>
      </c>
      <c r="F20" s="386"/>
      <c r="G20" s="98" t="s">
        <v>19</v>
      </c>
      <c r="H20" s="413"/>
      <c r="I20" s="416"/>
      <c r="J20" s="94" t="s">
        <v>31</v>
      </c>
      <c r="K20" s="90" t="s">
        <v>28</v>
      </c>
      <c r="L20" s="97" t="s">
        <v>214</v>
      </c>
      <c r="M20" s="730"/>
      <c r="N20" s="731"/>
    </row>
    <row r="21" spans="2:14" ht="57.75" customHeight="1" thickBot="1">
      <c r="B21" s="373"/>
      <c r="C21" s="369"/>
      <c r="D21" s="369"/>
      <c r="E21" s="92" t="s">
        <v>32</v>
      </c>
      <c r="F21" s="386"/>
      <c r="G21" s="98" t="s">
        <v>33</v>
      </c>
      <c r="H21" s="413"/>
      <c r="I21" s="416"/>
      <c r="J21" s="368" t="s">
        <v>34</v>
      </c>
      <c r="K21" s="370" t="s">
        <v>35</v>
      </c>
      <c r="L21" s="370" t="s">
        <v>333</v>
      </c>
      <c r="M21" s="730"/>
      <c r="N21" s="731"/>
    </row>
    <row r="22" spans="2:14" ht="59.25" customHeight="1" thickBot="1">
      <c r="B22" s="373"/>
      <c r="C22" s="369"/>
      <c r="D22" s="369"/>
      <c r="E22" s="94" t="s">
        <v>36</v>
      </c>
      <c r="F22" s="386"/>
      <c r="G22" s="399" t="s">
        <v>37</v>
      </c>
      <c r="H22" s="413"/>
      <c r="I22" s="416"/>
      <c r="J22" s="369"/>
      <c r="K22" s="371"/>
      <c r="L22" s="371"/>
      <c r="M22" s="730"/>
      <c r="N22" s="731"/>
    </row>
    <row r="23" spans="2:14" ht="57.75" customHeight="1">
      <c r="B23" s="373"/>
      <c r="C23" s="369"/>
      <c r="D23" s="369"/>
      <c r="E23" s="99" t="s">
        <v>38</v>
      </c>
      <c r="F23" s="386"/>
      <c r="G23" s="399"/>
      <c r="H23" s="413"/>
      <c r="I23" s="416"/>
      <c r="J23" s="369"/>
      <c r="K23" s="371"/>
      <c r="L23" s="371"/>
      <c r="M23" s="730"/>
      <c r="N23" s="741"/>
    </row>
    <row r="24" spans="2:14" ht="30" customHeight="1">
      <c r="B24" s="726" t="s">
        <v>410</v>
      </c>
      <c r="C24" s="726"/>
      <c r="D24" s="726"/>
      <c r="E24" s="726"/>
      <c r="F24" s="726"/>
      <c r="G24" s="726"/>
      <c r="H24" s="726"/>
      <c r="I24" s="726"/>
      <c r="J24" s="726"/>
      <c r="K24" s="726"/>
      <c r="L24" s="726"/>
      <c r="M24" s="726"/>
      <c r="N24" s="726"/>
    </row>
    <row r="25" spans="2:14" ht="102.75" customHeight="1" thickBot="1">
      <c r="B25" s="373">
        <v>4</v>
      </c>
      <c r="C25" s="419" t="s">
        <v>348</v>
      </c>
      <c r="D25" s="419" t="s">
        <v>415</v>
      </c>
      <c r="E25" s="369" t="s">
        <v>39</v>
      </c>
      <c r="F25" s="386">
        <v>25000</v>
      </c>
      <c r="G25" s="369" t="s">
        <v>40</v>
      </c>
      <c r="H25" s="425">
        <v>21087</v>
      </c>
      <c r="I25" s="581">
        <f>H25/F25</f>
        <v>0.84348000000000001</v>
      </c>
      <c r="J25" s="95" t="s">
        <v>41</v>
      </c>
      <c r="K25" s="96" t="s">
        <v>42</v>
      </c>
      <c r="L25" s="96" t="s">
        <v>334</v>
      </c>
      <c r="M25" s="730">
        <v>1</v>
      </c>
      <c r="N25" s="742" t="s">
        <v>708</v>
      </c>
    </row>
    <row r="26" spans="2:14" ht="116.25" customHeight="1" thickBot="1">
      <c r="B26" s="418"/>
      <c r="C26" s="384"/>
      <c r="D26" s="384"/>
      <c r="E26" s="384"/>
      <c r="F26" s="386"/>
      <c r="G26" s="384"/>
      <c r="H26" s="421"/>
      <c r="I26" s="423"/>
      <c r="J26" s="94" t="s">
        <v>43</v>
      </c>
      <c r="K26" s="97" t="s">
        <v>44</v>
      </c>
      <c r="L26" s="97" t="s">
        <v>335</v>
      </c>
      <c r="M26" s="733"/>
      <c r="N26" s="731"/>
    </row>
    <row r="27" spans="2:14" ht="78.75" customHeight="1" thickBot="1">
      <c r="B27" s="372">
        <v>5</v>
      </c>
      <c r="C27" s="374" t="s">
        <v>349</v>
      </c>
      <c r="D27" s="374" t="s">
        <v>416</v>
      </c>
      <c r="E27" s="100" t="s">
        <v>45</v>
      </c>
      <c r="F27" s="385">
        <v>0</v>
      </c>
      <c r="G27" s="368"/>
      <c r="H27" s="420">
        <v>0</v>
      </c>
      <c r="I27" s="424">
        <v>0</v>
      </c>
      <c r="J27" s="94" t="s">
        <v>46</v>
      </c>
      <c r="K27" s="97" t="s">
        <v>47</v>
      </c>
      <c r="L27" s="97" t="s">
        <v>86</v>
      </c>
      <c r="M27" s="355">
        <v>1</v>
      </c>
      <c r="N27" s="734" t="s">
        <v>708</v>
      </c>
    </row>
    <row r="28" spans="2:14" ht="48" customHeight="1" thickBot="1">
      <c r="B28" s="373"/>
      <c r="C28" s="369"/>
      <c r="D28" s="369"/>
      <c r="E28" s="101" t="s">
        <v>48</v>
      </c>
      <c r="F28" s="386"/>
      <c r="G28" s="369"/>
      <c r="H28" s="425"/>
      <c r="I28" s="371"/>
      <c r="J28" s="368" t="s">
        <v>49</v>
      </c>
      <c r="K28" s="370" t="s">
        <v>47</v>
      </c>
      <c r="L28" s="370" t="s">
        <v>86</v>
      </c>
      <c r="M28" s="356"/>
      <c r="N28" s="402"/>
    </row>
    <row r="29" spans="2:14" ht="43.5" customHeight="1" thickBot="1">
      <c r="B29" s="373"/>
      <c r="C29" s="369"/>
      <c r="D29" s="369"/>
      <c r="E29" s="102" t="s">
        <v>50</v>
      </c>
      <c r="F29" s="386"/>
      <c r="G29" s="369"/>
      <c r="H29" s="425"/>
      <c r="I29" s="371"/>
      <c r="J29" s="369"/>
      <c r="K29" s="371"/>
      <c r="L29" s="371"/>
      <c r="M29" s="356"/>
      <c r="N29" s="402"/>
    </row>
    <row r="30" spans="2:14" ht="37.5" customHeight="1" thickBot="1">
      <c r="B30" s="373"/>
      <c r="C30" s="369"/>
      <c r="D30" s="369"/>
      <c r="E30" s="102" t="s">
        <v>51</v>
      </c>
      <c r="F30" s="386"/>
      <c r="G30" s="369"/>
      <c r="H30" s="425"/>
      <c r="I30" s="371"/>
      <c r="J30" s="369"/>
      <c r="K30" s="371"/>
      <c r="L30" s="371"/>
      <c r="M30" s="356"/>
      <c r="N30" s="402"/>
    </row>
    <row r="31" spans="2:14" ht="31.5" customHeight="1" thickBot="1">
      <c r="B31" s="373"/>
      <c r="C31" s="369"/>
      <c r="D31" s="369"/>
      <c r="E31" s="102" t="s">
        <v>52</v>
      </c>
      <c r="F31" s="386"/>
      <c r="G31" s="369"/>
      <c r="H31" s="425"/>
      <c r="I31" s="371"/>
      <c r="J31" s="369"/>
      <c r="K31" s="371"/>
      <c r="L31" s="371"/>
      <c r="M31" s="356"/>
      <c r="N31" s="402"/>
    </row>
    <row r="32" spans="2:14" ht="37.5" customHeight="1" thickBot="1">
      <c r="B32" s="373"/>
      <c r="C32" s="369"/>
      <c r="D32" s="369"/>
      <c r="E32" s="102" t="s">
        <v>53</v>
      </c>
      <c r="F32" s="386"/>
      <c r="G32" s="369"/>
      <c r="H32" s="425"/>
      <c r="I32" s="371"/>
      <c r="J32" s="369"/>
      <c r="K32" s="371"/>
      <c r="L32" s="371"/>
      <c r="M32" s="356"/>
      <c r="N32" s="402"/>
    </row>
    <row r="33" spans="2:14" ht="30" customHeight="1" thickBot="1">
      <c r="B33" s="373"/>
      <c r="C33" s="369"/>
      <c r="D33" s="369"/>
      <c r="E33" s="102" t="s">
        <v>54</v>
      </c>
      <c r="F33" s="386"/>
      <c r="G33" s="369"/>
      <c r="H33" s="425"/>
      <c r="I33" s="371"/>
      <c r="J33" s="369"/>
      <c r="K33" s="371"/>
      <c r="L33" s="371"/>
      <c r="M33" s="356"/>
      <c r="N33" s="402"/>
    </row>
    <row r="34" spans="2:14" ht="41.25" customHeight="1" thickBot="1">
      <c r="B34" s="418"/>
      <c r="C34" s="384"/>
      <c r="D34" s="384"/>
      <c r="E34" s="102" t="s">
        <v>55</v>
      </c>
      <c r="F34" s="387"/>
      <c r="G34" s="384"/>
      <c r="H34" s="421"/>
      <c r="I34" s="393"/>
      <c r="J34" s="384"/>
      <c r="K34" s="393"/>
      <c r="L34" s="393"/>
      <c r="M34" s="401"/>
      <c r="N34" s="402"/>
    </row>
    <row r="35" spans="2:14" ht="80.25" customHeight="1" thickBot="1">
      <c r="B35" s="359">
        <v>6</v>
      </c>
      <c r="C35" s="360" t="s">
        <v>350</v>
      </c>
      <c r="D35" s="361" t="s">
        <v>56</v>
      </c>
      <c r="E35" s="362" t="s">
        <v>341</v>
      </c>
      <c r="F35" s="363">
        <v>2588</v>
      </c>
      <c r="G35" s="362" t="s">
        <v>58</v>
      </c>
      <c r="H35" s="332">
        <v>0</v>
      </c>
      <c r="I35" s="444">
        <v>0</v>
      </c>
      <c r="J35" s="102" t="s">
        <v>59</v>
      </c>
      <c r="K35" s="84" t="s">
        <v>60</v>
      </c>
      <c r="L35" s="113" t="s">
        <v>539</v>
      </c>
      <c r="M35" s="735">
        <v>0.9</v>
      </c>
      <c r="N35" s="736" t="s">
        <v>708</v>
      </c>
    </row>
    <row r="36" spans="2:14" ht="112.5" customHeight="1" thickBot="1">
      <c r="B36" s="338"/>
      <c r="C36" s="341"/>
      <c r="D36" s="347"/>
      <c r="E36" s="341"/>
      <c r="F36" s="364"/>
      <c r="G36" s="341"/>
      <c r="H36" s="333"/>
      <c r="I36" s="338"/>
      <c r="J36" s="102" t="s">
        <v>327</v>
      </c>
      <c r="K36" s="84" t="s">
        <v>61</v>
      </c>
      <c r="L36" s="84" t="s">
        <v>336</v>
      </c>
      <c r="M36" s="722"/>
      <c r="N36" s="736"/>
    </row>
    <row r="37" spans="2:14" ht="107.25" customHeight="1" thickBot="1">
      <c r="B37" s="339"/>
      <c r="C37" s="342"/>
      <c r="D37" s="348"/>
      <c r="E37" s="342"/>
      <c r="F37" s="365"/>
      <c r="G37" s="342"/>
      <c r="H37" s="333"/>
      <c r="I37" s="338"/>
      <c r="J37" s="103" t="s">
        <v>62</v>
      </c>
      <c r="K37" s="84" t="s">
        <v>35</v>
      </c>
      <c r="L37" s="84" t="s">
        <v>333</v>
      </c>
      <c r="M37" s="723"/>
      <c r="N37" s="736"/>
    </row>
    <row r="38" spans="2:14" ht="120.75" customHeight="1" thickBot="1">
      <c r="B38" s="359">
        <v>7</v>
      </c>
      <c r="C38" s="360" t="s">
        <v>351</v>
      </c>
      <c r="D38" s="360" t="s">
        <v>417</v>
      </c>
      <c r="E38" s="102" t="s">
        <v>63</v>
      </c>
      <c r="F38" s="363">
        <v>7000</v>
      </c>
      <c r="G38" s="362" t="s">
        <v>37</v>
      </c>
      <c r="H38" s="333"/>
      <c r="I38" s="338"/>
      <c r="J38" s="102" t="s">
        <v>59</v>
      </c>
      <c r="K38" s="84" t="s">
        <v>64</v>
      </c>
      <c r="L38" s="84" t="s">
        <v>337</v>
      </c>
      <c r="M38" s="735">
        <v>0.98</v>
      </c>
      <c r="N38" s="743" t="s">
        <v>708</v>
      </c>
    </row>
    <row r="39" spans="2:14" ht="102" customHeight="1" thickBot="1">
      <c r="B39" s="338"/>
      <c r="C39" s="341"/>
      <c r="D39" s="341"/>
      <c r="E39" s="362" t="s">
        <v>38</v>
      </c>
      <c r="F39" s="364"/>
      <c r="G39" s="341"/>
      <c r="H39" s="333"/>
      <c r="I39" s="338"/>
      <c r="J39" s="102" t="s">
        <v>65</v>
      </c>
      <c r="K39" s="104" t="s">
        <v>338</v>
      </c>
      <c r="L39" s="84" t="s">
        <v>338</v>
      </c>
      <c r="M39" s="722"/>
      <c r="N39" s="736"/>
    </row>
    <row r="40" spans="2:14" ht="116.25" customHeight="1" thickBot="1">
      <c r="B40" s="338"/>
      <c r="C40" s="341"/>
      <c r="D40" s="341"/>
      <c r="E40" s="341"/>
      <c r="F40" s="364"/>
      <c r="G40" s="341"/>
      <c r="H40" s="333"/>
      <c r="I40" s="338"/>
      <c r="J40" s="102" t="s">
        <v>66</v>
      </c>
      <c r="K40" s="104" t="s">
        <v>200</v>
      </c>
      <c r="L40" s="84" t="s">
        <v>200</v>
      </c>
      <c r="M40" s="722"/>
      <c r="N40" s="736"/>
    </row>
    <row r="41" spans="2:14" ht="144" customHeight="1" thickBot="1">
      <c r="B41" s="338"/>
      <c r="C41" s="341"/>
      <c r="D41" s="341"/>
      <c r="E41" s="341"/>
      <c r="F41" s="364"/>
      <c r="G41" s="341"/>
      <c r="H41" s="333"/>
      <c r="I41" s="338"/>
      <c r="J41" s="102" t="s">
        <v>67</v>
      </c>
      <c r="K41" s="104" t="s">
        <v>339</v>
      </c>
      <c r="L41" s="84" t="s">
        <v>339</v>
      </c>
      <c r="M41" s="722"/>
      <c r="N41" s="736"/>
    </row>
    <row r="42" spans="2:14" ht="143.25" customHeight="1" thickBot="1">
      <c r="B42" s="338"/>
      <c r="C42" s="341"/>
      <c r="D42" s="341"/>
      <c r="E42" s="341"/>
      <c r="F42" s="364"/>
      <c r="G42" s="341"/>
      <c r="H42" s="333"/>
      <c r="I42" s="338"/>
      <c r="J42" s="102" t="s">
        <v>68</v>
      </c>
      <c r="K42" s="104" t="s">
        <v>200</v>
      </c>
      <c r="L42" s="84" t="s">
        <v>200</v>
      </c>
      <c r="M42" s="722"/>
      <c r="N42" s="736"/>
    </row>
    <row r="43" spans="2:14" ht="409.6" customHeight="1" thickBot="1">
      <c r="B43" s="339"/>
      <c r="C43" s="342"/>
      <c r="D43" s="342"/>
      <c r="E43" s="342"/>
      <c r="F43" s="364"/>
      <c r="G43" s="342"/>
      <c r="H43" s="334"/>
      <c r="I43" s="339"/>
      <c r="J43" s="102" t="s">
        <v>69</v>
      </c>
      <c r="K43" s="104" t="s">
        <v>338</v>
      </c>
      <c r="L43" s="84" t="s">
        <v>338</v>
      </c>
      <c r="M43" s="723"/>
      <c r="N43" s="736"/>
    </row>
    <row r="44" spans="2:14" ht="225.75" customHeight="1" thickBot="1">
      <c r="B44" s="359">
        <v>8</v>
      </c>
      <c r="C44" s="360" t="s">
        <v>352</v>
      </c>
      <c r="D44" s="362" t="s">
        <v>70</v>
      </c>
      <c r="E44" s="432" t="s">
        <v>63</v>
      </c>
      <c r="F44" s="344">
        <v>2858541</v>
      </c>
      <c r="G44" s="361" t="s">
        <v>71</v>
      </c>
      <c r="H44" s="332">
        <v>0</v>
      </c>
      <c r="I44" s="335">
        <f>H44/F44</f>
        <v>0</v>
      </c>
      <c r="J44" s="102" t="s">
        <v>72</v>
      </c>
      <c r="K44" s="104" t="s">
        <v>391</v>
      </c>
      <c r="L44" s="84" t="s">
        <v>391</v>
      </c>
      <c r="M44" s="366">
        <v>0.9</v>
      </c>
      <c r="N44" s="352" t="s">
        <v>708</v>
      </c>
    </row>
    <row r="45" spans="2:14" ht="180" customHeight="1" thickBot="1">
      <c r="B45" s="338"/>
      <c r="C45" s="341"/>
      <c r="D45" s="341"/>
      <c r="E45" s="433"/>
      <c r="F45" s="344"/>
      <c r="G45" s="347"/>
      <c r="H45" s="333"/>
      <c r="I45" s="336"/>
      <c r="J45" s="102" t="s">
        <v>73</v>
      </c>
      <c r="K45" s="105" t="s">
        <v>407</v>
      </c>
      <c r="L45" s="104" t="s">
        <v>407</v>
      </c>
      <c r="M45" s="367"/>
      <c r="N45" s="352"/>
    </row>
    <row r="46" spans="2:14" ht="181.5" customHeight="1">
      <c r="B46" s="338"/>
      <c r="C46" s="341"/>
      <c r="D46" s="341"/>
      <c r="E46" s="433"/>
      <c r="F46" s="434"/>
      <c r="G46" s="347"/>
      <c r="H46" s="333"/>
      <c r="I46" s="336"/>
      <c r="J46" s="291" t="s">
        <v>74</v>
      </c>
      <c r="K46" s="292" t="s">
        <v>406</v>
      </c>
      <c r="L46" s="292" t="s">
        <v>406</v>
      </c>
      <c r="M46" s="367"/>
      <c r="N46" s="352"/>
    </row>
    <row r="47" spans="2:14" ht="25.5" customHeight="1">
      <c r="B47" s="726" t="s">
        <v>411</v>
      </c>
      <c r="C47" s="726"/>
      <c r="D47" s="726"/>
      <c r="E47" s="726"/>
      <c r="F47" s="726"/>
      <c r="G47" s="726"/>
      <c r="H47" s="726"/>
      <c r="I47" s="726"/>
      <c r="J47" s="726"/>
      <c r="K47" s="726"/>
      <c r="L47" s="726"/>
      <c r="M47" s="726"/>
      <c r="N47" s="726"/>
    </row>
    <row r="48" spans="2:14" ht="198" customHeight="1" thickBot="1">
      <c r="B48" s="357">
        <v>9</v>
      </c>
      <c r="C48" s="426" t="s">
        <v>353</v>
      </c>
      <c r="D48" s="428" t="s">
        <v>75</v>
      </c>
      <c r="E48" s="106" t="s">
        <v>63</v>
      </c>
      <c r="F48" s="343">
        <v>284251</v>
      </c>
      <c r="G48" s="345" t="s">
        <v>71</v>
      </c>
      <c r="H48" s="333">
        <v>0</v>
      </c>
      <c r="I48" s="331">
        <f>H48/F48</f>
        <v>0</v>
      </c>
      <c r="J48" s="347" t="s">
        <v>76</v>
      </c>
      <c r="K48" s="338" t="s">
        <v>77</v>
      </c>
      <c r="L48" s="357" t="s">
        <v>77</v>
      </c>
      <c r="M48" s="349">
        <v>1</v>
      </c>
      <c r="N48" s="352" t="s">
        <v>708</v>
      </c>
    </row>
    <row r="49" spans="2:14" ht="75.75" customHeight="1" thickBot="1">
      <c r="B49" s="357"/>
      <c r="C49" s="427"/>
      <c r="D49" s="429"/>
      <c r="E49" s="430" t="s">
        <v>78</v>
      </c>
      <c r="F49" s="344"/>
      <c r="G49" s="346"/>
      <c r="H49" s="333"/>
      <c r="I49" s="331"/>
      <c r="J49" s="348"/>
      <c r="K49" s="339"/>
      <c r="L49" s="358"/>
      <c r="M49" s="350"/>
      <c r="N49" s="352"/>
    </row>
    <row r="50" spans="2:14" ht="99.95" customHeight="1" thickBot="1">
      <c r="B50" s="357"/>
      <c r="C50" s="427"/>
      <c r="D50" s="429"/>
      <c r="E50" s="431"/>
      <c r="F50" s="344"/>
      <c r="G50" s="346"/>
      <c r="H50" s="333"/>
      <c r="I50" s="331"/>
      <c r="J50" s="107" t="s">
        <v>79</v>
      </c>
      <c r="K50" s="104" t="s">
        <v>340</v>
      </c>
      <c r="L50" s="108" t="s">
        <v>340</v>
      </c>
      <c r="M50" s="350"/>
      <c r="N50" s="352"/>
    </row>
    <row r="51" spans="2:14" ht="102" customHeight="1" thickBot="1">
      <c r="B51" s="357"/>
      <c r="C51" s="427"/>
      <c r="D51" s="429"/>
      <c r="E51" s="346" t="s">
        <v>48</v>
      </c>
      <c r="F51" s="344"/>
      <c r="G51" s="346"/>
      <c r="H51" s="333"/>
      <c r="I51" s="331"/>
      <c r="J51" s="109" t="s">
        <v>80</v>
      </c>
      <c r="K51" s="108" t="s">
        <v>47</v>
      </c>
      <c r="L51" s="110" t="s">
        <v>86</v>
      </c>
      <c r="M51" s="351"/>
      <c r="N51" s="352"/>
    </row>
    <row r="52" spans="2:14" ht="88.5" customHeight="1">
      <c r="B52" s="357"/>
      <c r="C52" s="737"/>
      <c r="D52" s="738"/>
      <c r="E52" s="739"/>
      <c r="F52" s="434"/>
      <c r="G52" s="739"/>
      <c r="H52" s="333"/>
      <c r="I52" s="331"/>
      <c r="J52" s="109" t="s">
        <v>81</v>
      </c>
      <c r="K52" s="111" t="s">
        <v>143</v>
      </c>
      <c r="L52" s="112" t="s">
        <v>143</v>
      </c>
      <c r="M52" s="740"/>
      <c r="N52" s="352"/>
    </row>
    <row r="53" spans="2:14" ht="21.75" customHeight="1">
      <c r="B53" s="726" t="s">
        <v>412</v>
      </c>
      <c r="C53" s="726"/>
      <c r="D53" s="726"/>
      <c r="E53" s="726"/>
      <c r="F53" s="726"/>
      <c r="G53" s="726"/>
      <c r="H53" s="726"/>
      <c r="I53" s="726"/>
      <c r="J53" s="726"/>
      <c r="K53" s="726"/>
      <c r="L53" s="726"/>
      <c r="M53" s="726"/>
      <c r="N53" s="726"/>
    </row>
    <row r="54" spans="2:14" ht="23.25" customHeight="1">
      <c r="B54" s="726" t="s">
        <v>413</v>
      </c>
      <c r="C54" s="726"/>
      <c r="D54" s="726"/>
      <c r="E54" s="726"/>
      <c r="F54" s="726"/>
      <c r="G54" s="726"/>
      <c r="H54" s="726"/>
      <c r="I54" s="726"/>
      <c r="J54" s="726"/>
      <c r="K54" s="726"/>
      <c r="L54" s="726"/>
      <c r="M54" s="726"/>
      <c r="N54" s="726"/>
    </row>
    <row r="55" spans="2:14" ht="69.75" customHeight="1" thickBot="1">
      <c r="B55" s="338">
        <v>10</v>
      </c>
      <c r="C55" s="437" t="s">
        <v>354</v>
      </c>
      <c r="D55" s="438" t="s">
        <v>82</v>
      </c>
      <c r="E55" s="103" t="s">
        <v>83</v>
      </c>
      <c r="F55" s="364">
        <v>36200</v>
      </c>
      <c r="G55" s="341" t="s">
        <v>84</v>
      </c>
      <c r="H55" s="333">
        <v>11700</v>
      </c>
      <c r="I55" s="336">
        <f>H55/F55</f>
        <v>0.32320441988950277</v>
      </c>
      <c r="J55" s="340" t="s">
        <v>85</v>
      </c>
      <c r="K55" s="338" t="s">
        <v>86</v>
      </c>
      <c r="L55" s="443" t="s">
        <v>86</v>
      </c>
      <c r="M55" s="722">
        <v>1</v>
      </c>
      <c r="N55" s="736" t="s">
        <v>708</v>
      </c>
    </row>
    <row r="56" spans="2:14" ht="51.75" customHeight="1" thickBot="1">
      <c r="B56" s="338"/>
      <c r="C56" s="341"/>
      <c r="D56" s="438"/>
      <c r="E56" s="102" t="s">
        <v>87</v>
      </c>
      <c r="F56" s="364"/>
      <c r="G56" s="341"/>
      <c r="H56" s="333"/>
      <c r="I56" s="336"/>
      <c r="J56" s="341"/>
      <c r="K56" s="338"/>
      <c r="L56" s="383"/>
      <c r="M56" s="722"/>
      <c r="N56" s="736"/>
    </row>
    <row r="57" spans="2:14" ht="80.099999999999994" customHeight="1" thickBot="1">
      <c r="B57" s="338"/>
      <c r="C57" s="341"/>
      <c r="D57" s="438"/>
      <c r="E57" s="102" t="s">
        <v>88</v>
      </c>
      <c r="F57" s="364"/>
      <c r="G57" s="341"/>
      <c r="H57" s="333"/>
      <c r="I57" s="336"/>
      <c r="J57" s="342"/>
      <c r="K57" s="339"/>
      <c r="L57" s="383"/>
      <c r="M57" s="722"/>
      <c r="N57" s="736"/>
    </row>
    <row r="58" spans="2:14" ht="63" customHeight="1" thickBot="1">
      <c r="B58" s="338"/>
      <c r="C58" s="341"/>
      <c r="D58" s="438"/>
      <c r="E58" s="102" t="s">
        <v>89</v>
      </c>
      <c r="F58" s="364"/>
      <c r="G58" s="341"/>
      <c r="H58" s="333"/>
      <c r="I58" s="336"/>
      <c r="J58" s="441" t="s">
        <v>90</v>
      </c>
      <c r="K58" s="338" t="s">
        <v>91</v>
      </c>
      <c r="L58" s="442" t="s">
        <v>143</v>
      </c>
      <c r="M58" s="722"/>
      <c r="N58" s="736"/>
    </row>
    <row r="59" spans="2:14" ht="42.75" customHeight="1" thickBot="1">
      <c r="B59" s="338"/>
      <c r="C59" s="341"/>
      <c r="D59" s="438"/>
      <c r="E59" s="102" t="s">
        <v>92</v>
      </c>
      <c r="F59" s="364"/>
      <c r="G59" s="341"/>
      <c r="H59" s="333"/>
      <c r="I59" s="336"/>
      <c r="J59" s="441"/>
      <c r="K59" s="338"/>
      <c r="L59" s="383"/>
      <c r="M59" s="722"/>
      <c r="N59" s="736"/>
    </row>
    <row r="60" spans="2:14" ht="80.099999999999994" customHeight="1" thickBot="1">
      <c r="B60" s="338"/>
      <c r="C60" s="341"/>
      <c r="D60" s="438"/>
      <c r="E60" s="102" t="s">
        <v>57</v>
      </c>
      <c r="F60" s="364"/>
      <c r="G60" s="341"/>
      <c r="H60" s="333"/>
      <c r="I60" s="336"/>
      <c r="J60" s="441"/>
      <c r="K60" s="339"/>
      <c r="L60" s="383"/>
      <c r="M60" s="722"/>
      <c r="N60" s="736"/>
    </row>
    <row r="61" spans="2:14" ht="42" customHeight="1" thickBot="1">
      <c r="B61" s="338"/>
      <c r="C61" s="341"/>
      <c r="D61" s="438"/>
      <c r="E61" s="102" t="s">
        <v>93</v>
      </c>
      <c r="F61" s="364"/>
      <c r="G61" s="433"/>
      <c r="H61" s="333"/>
      <c r="I61" s="336"/>
      <c r="J61" s="441" t="s">
        <v>94</v>
      </c>
      <c r="K61" s="397" t="s">
        <v>143</v>
      </c>
      <c r="L61" s="397" t="s">
        <v>143</v>
      </c>
      <c r="M61" s="722"/>
      <c r="N61" s="736"/>
    </row>
    <row r="62" spans="2:14" ht="80.099999999999994" customHeight="1" thickBot="1">
      <c r="B62" s="338"/>
      <c r="C62" s="341"/>
      <c r="D62" s="438"/>
      <c r="E62" s="102" t="s">
        <v>95</v>
      </c>
      <c r="F62" s="364"/>
      <c r="G62" s="433"/>
      <c r="H62" s="333"/>
      <c r="I62" s="336"/>
      <c r="J62" s="441"/>
      <c r="K62" s="338"/>
      <c r="L62" s="338"/>
      <c r="M62" s="722"/>
      <c r="N62" s="736"/>
    </row>
    <row r="63" spans="2:14" ht="45.75" customHeight="1" thickBot="1">
      <c r="B63" s="339"/>
      <c r="C63" s="342"/>
      <c r="D63" s="439"/>
      <c r="E63" s="102" t="s">
        <v>96</v>
      </c>
      <c r="F63" s="365"/>
      <c r="G63" s="440"/>
      <c r="H63" s="334"/>
      <c r="I63" s="337"/>
      <c r="J63" s="441"/>
      <c r="K63" s="339"/>
      <c r="L63" s="339"/>
      <c r="M63" s="723"/>
      <c r="N63" s="736"/>
    </row>
    <row r="64" spans="2:14" ht="137.25" customHeight="1" thickBot="1">
      <c r="B64" s="359">
        <v>11</v>
      </c>
      <c r="C64" s="435" t="s">
        <v>355</v>
      </c>
      <c r="D64" s="360" t="s">
        <v>414</v>
      </c>
      <c r="E64" s="362" t="s">
        <v>63</v>
      </c>
      <c r="F64" s="363">
        <v>318000</v>
      </c>
      <c r="G64" s="362" t="s">
        <v>97</v>
      </c>
      <c r="H64" s="332">
        <v>0</v>
      </c>
      <c r="I64" s="335">
        <f>H64/F64</f>
        <v>0</v>
      </c>
      <c r="J64" s="103" t="s">
        <v>98</v>
      </c>
      <c r="K64" s="84" t="s">
        <v>99</v>
      </c>
      <c r="L64" s="104" t="s">
        <v>99</v>
      </c>
      <c r="M64" s="735">
        <v>1</v>
      </c>
      <c r="N64" s="736" t="s">
        <v>708</v>
      </c>
    </row>
    <row r="65" spans="2:14" ht="113.45" customHeight="1" thickBot="1">
      <c r="B65" s="339"/>
      <c r="C65" s="436"/>
      <c r="D65" s="342"/>
      <c r="E65" s="342"/>
      <c r="F65" s="365"/>
      <c r="G65" s="342"/>
      <c r="H65" s="334"/>
      <c r="I65" s="337"/>
      <c r="J65" s="102" t="s">
        <v>100</v>
      </c>
      <c r="K65" s="84" t="s">
        <v>99</v>
      </c>
      <c r="L65" s="104" t="s">
        <v>99</v>
      </c>
      <c r="M65" s="723"/>
      <c r="N65" s="736"/>
    </row>
    <row r="66" spans="2:14">
      <c r="N66" s="5"/>
    </row>
    <row r="67" spans="2:14">
      <c r="N67" s="5"/>
    </row>
    <row r="68" spans="2:14">
      <c r="N68" s="5"/>
    </row>
    <row r="69" spans="2:14">
      <c r="N69" s="5"/>
    </row>
    <row r="70" spans="2:14">
      <c r="N70" s="5"/>
    </row>
    <row r="71" spans="2:14">
      <c r="N71" s="5"/>
    </row>
    <row r="72" spans="2:14">
      <c r="N72" s="5"/>
    </row>
    <row r="73" spans="2:14">
      <c r="N73" s="5"/>
    </row>
    <row r="74" spans="2:14">
      <c r="N74" s="5"/>
    </row>
    <row r="75" spans="2:14">
      <c r="N75" s="5"/>
    </row>
    <row r="76" spans="2:14">
      <c r="N76" s="5"/>
    </row>
    <row r="77" spans="2:14">
      <c r="N77" s="5"/>
    </row>
    <row r="78" spans="2:14">
      <c r="N78" s="5"/>
    </row>
    <row r="79" spans="2:14">
      <c r="N79" s="5"/>
    </row>
    <row r="80" spans="2:14">
      <c r="N80" s="5"/>
    </row>
    <row r="81" spans="14:14">
      <c r="N81" s="5"/>
    </row>
    <row r="82" spans="14:14">
      <c r="N82" s="5"/>
    </row>
    <row r="83" spans="14:14">
      <c r="N83" s="5"/>
    </row>
    <row r="84" spans="14:14">
      <c r="N84" s="5"/>
    </row>
    <row r="85" spans="14:14">
      <c r="N85" s="5"/>
    </row>
    <row r="86" spans="14:14">
      <c r="N86" s="5"/>
    </row>
    <row r="87" spans="14:14">
      <c r="N87" s="5"/>
    </row>
    <row r="88" spans="14:14">
      <c r="N88" s="5"/>
    </row>
    <row r="89" spans="14:14">
      <c r="N89" s="5"/>
    </row>
    <row r="90" spans="14:14">
      <c r="N90" s="5"/>
    </row>
    <row r="91" spans="14:14">
      <c r="N91" s="5"/>
    </row>
    <row r="92" spans="14:14">
      <c r="N92" s="5"/>
    </row>
    <row r="93" spans="14:14">
      <c r="N93" s="5"/>
    </row>
    <row r="94" spans="14:14">
      <c r="N94" s="5"/>
    </row>
    <row r="95" spans="14:14">
      <c r="N95" s="5"/>
    </row>
    <row r="96" spans="14:14">
      <c r="N96" s="5"/>
    </row>
    <row r="97" spans="14:14">
      <c r="N97" s="5"/>
    </row>
    <row r="98" spans="14:14">
      <c r="N98" s="5"/>
    </row>
    <row r="99" spans="14:14">
      <c r="N99" s="5"/>
    </row>
    <row r="100" spans="14:14">
      <c r="N100" s="5"/>
    </row>
    <row r="101" spans="14:14">
      <c r="N101" s="5"/>
    </row>
    <row r="102" spans="14:14">
      <c r="N102" s="5"/>
    </row>
    <row r="103" spans="14:14">
      <c r="N103" s="5"/>
    </row>
    <row r="104" spans="14:14">
      <c r="N104" s="5"/>
    </row>
    <row r="105" spans="14:14">
      <c r="N105" s="5"/>
    </row>
    <row r="106" spans="14:14">
      <c r="N106" s="5"/>
    </row>
    <row r="107" spans="14:14">
      <c r="N107" s="5"/>
    </row>
    <row r="108" spans="14:14">
      <c r="N108" s="5"/>
    </row>
    <row r="109" spans="14:14">
      <c r="N109" s="5"/>
    </row>
    <row r="110" spans="14:14">
      <c r="N110" s="5"/>
    </row>
    <row r="111" spans="14:14">
      <c r="N111" s="5"/>
    </row>
    <row r="112" spans="14:14">
      <c r="N112" s="5"/>
    </row>
    <row r="113" spans="14:14">
      <c r="N113" s="5"/>
    </row>
    <row r="114" spans="14:14">
      <c r="N114" s="5"/>
    </row>
    <row r="115" spans="14:14">
      <c r="N115" s="5"/>
    </row>
    <row r="116" spans="14:14">
      <c r="N116" s="5"/>
    </row>
    <row r="117" spans="14:14">
      <c r="N117" s="5"/>
    </row>
    <row r="118" spans="14:14">
      <c r="N118" s="5"/>
    </row>
    <row r="119" spans="14:14">
      <c r="N119" s="5"/>
    </row>
    <row r="120" spans="14:14">
      <c r="N120" s="5"/>
    </row>
    <row r="121" spans="14:14">
      <c r="N121" s="5"/>
    </row>
    <row r="122" spans="14:14">
      <c r="N122" s="5"/>
    </row>
    <row r="123" spans="14:14">
      <c r="N123" s="5"/>
    </row>
    <row r="124" spans="14:14">
      <c r="N124" s="5"/>
    </row>
    <row r="125" spans="14:14">
      <c r="N125" s="5"/>
    </row>
    <row r="126" spans="14:14">
      <c r="N126" s="5"/>
    </row>
    <row r="127" spans="14:14">
      <c r="N127" s="5"/>
    </row>
    <row r="128" spans="14:14">
      <c r="N128" s="5"/>
    </row>
    <row r="129" spans="14:14">
      <c r="N129" s="5"/>
    </row>
    <row r="130" spans="14:14">
      <c r="N130" s="5"/>
    </row>
    <row r="131" spans="14:14">
      <c r="N131" s="5"/>
    </row>
    <row r="132" spans="14:14">
      <c r="N132" s="5"/>
    </row>
    <row r="133" spans="14:14">
      <c r="N133" s="5"/>
    </row>
    <row r="134" spans="14:14">
      <c r="N134" s="5"/>
    </row>
    <row r="135" spans="14:14">
      <c r="N135" s="5"/>
    </row>
    <row r="136" spans="14:14">
      <c r="N136" s="5"/>
    </row>
    <row r="137" spans="14:14">
      <c r="N137" s="5"/>
    </row>
    <row r="138" spans="14:14">
      <c r="N138" s="5"/>
    </row>
    <row r="139" spans="14:14">
      <c r="N139" s="5"/>
    </row>
    <row r="140" spans="14:14">
      <c r="N140" s="5"/>
    </row>
    <row r="141" spans="14:14">
      <c r="N141" s="5"/>
    </row>
    <row r="142" spans="14:14">
      <c r="N142" s="5"/>
    </row>
    <row r="143" spans="14:14">
      <c r="N143" s="5"/>
    </row>
    <row r="144" spans="14:14">
      <c r="N144" s="5"/>
    </row>
    <row r="145" spans="14:14">
      <c r="N145" s="5"/>
    </row>
    <row r="146" spans="14:14">
      <c r="N146" s="5"/>
    </row>
    <row r="147" spans="14:14">
      <c r="N147" s="5"/>
    </row>
    <row r="148" spans="14:14">
      <c r="N148" s="5"/>
    </row>
    <row r="149" spans="14:14">
      <c r="N149" s="5"/>
    </row>
    <row r="150" spans="14:14">
      <c r="N150" s="5"/>
    </row>
    <row r="151" spans="14:14">
      <c r="N151" s="5"/>
    </row>
    <row r="152" spans="14:14">
      <c r="N152" s="5"/>
    </row>
    <row r="153" spans="14:14">
      <c r="N153" s="5"/>
    </row>
    <row r="154" spans="14:14">
      <c r="N154" s="5"/>
    </row>
    <row r="155" spans="14:14">
      <c r="N155" s="5"/>
    </row>
    <row r="156" spans="14:14">
      <c r="N156" s="5"/>
    </row>
    <row r="157" spans="14:14">
      <c r="N157" s="5"/>
    </row>
    <row r="158" spans="14:14">
      <c r="N158" s="5"/>
    </row>
    <row r="159" spans="14:14">
      <c r="N159" s="5"/>
    </row>
    <row r="160" spans="14:14">
      <c r="N160" s="5"/>
    </row>
    <row r="161" spans="14:14">
      <c r="N161" s="5"/>
    </row>
    <row r="162" spans="14:14">
      <c r="N162" s="5"/>
    </row>
    <row r="163" spans="14:14">
      <c r="N163" s="5"/>
    </row>
    <row r="164" spans="14:14">
      <c r="N164" s="5"/>
    </row>
    <row r="165" spans="14:14">
      <c r="N165" s="5"/>
    </row>
    <row r="166" spans="14:14">
      <c r="N166" s="5"/>
    </row>
    <row r="167" spans="14:14">
      <c r="N167" s="5"/>
    </row>
    <row r="168" spans="14:14">
      <c r="N168" s="5"/>
    </row>
    <row r="169" spans="14:14">
      <c r="N169" s="5"/>
    </row>
    <row r="170" spans="14:14">
      <c r="N170" s="5"/>
    </row>
    <row r="171" spans="14:14">
      <c r="N171" s="5"/>
    </row>
    <row r="172" spans="14:14">
      <c r="N172" s="5"/>
    </row>
    <row r="173" spans="14:14">
      <c r="N173" s="5"/>
    </row>
    <row r="174" spans="14:14">
      <c r="N174" s="5"/>
    </row>
    <row r="175" spans="14:14">
      <c r="N175" s="5"/>
    </row>
    <row r="176" spans="14:14">
      <c r="N176" s="5"/>
    </row>
    <row r="177" spans="14:14">
      <c r="N177" s="5"/>
    </row>
    <row r="178" spans="14:14">
      <c r="N178" s="5"/>
    </row>
    <row r="179" spans="14:14">
      <c r="N179" s="5"/>
    </row>
    <row r="180" spans="14:14">
      <c r="N180" s="5"/>
    </row>
    <row r="181" spans="14:14">
      <c r="N181" s="5"/>
    </row>
    <row r="182" spans="14:14">
      <c r="N182" s="5"/>
    </row>
    <row r="183" spans="14:14">
      <c r="N183" s="5"/>
    </row>
    <row r="184" spans="14:14">
      <c r="N184" s="5"/>
    </row>
    <row r="185" spans="14:14">
      <c r="N185" s="5"/>
    </row>
    <row r="186" spans="14:14">
      <c r="N186" s="5"/>
    </row>
    <row r="187" spans="14:14">
      <c r="N187" s="5"/>
    </row>
    <row r="188" spans="14:14">
      <c r="N188" s="5"/>
    </row>
    <row r="189" spans="14:14">
      <c r="N189" s="5"/>
    </row>
    <row r="190" spans="14:14">
      <c r="N190" s="5"/>
    </row>
    <row r="191" spans="14:14">
      <c r="N191" s="5"/>
    </row>
    <row r="192" spans="14:14">
      <c r="N192" s="5"/>
    </row>
    <row r="193" spans="14:14">
      <c r="N193" s="5"/>
    </row>
    <row r="194" spans="14:14">
      <c r="N194" s="5"/>
    </row>
    <row r="195" spans="14:14">
      <c r="N195" s="5"/>
    </row>
    <row r="196" spans="14:14">
      <c r="N196" s="5"/>
    </row>
    <row r="197" spans="14:14">
      <c r="N197" s="5"/>
    </row>
    <row r="198" spans="14:14">
      <c r="N198" s="5"/>
    </row>
    <row r="199" spans="14:14">
      <c r="N199" s="5"/>
    </row>
    <row r="200" spans="14:14">
      <c r="N200" s="5"/>
    </row>
    <row r="201" spans="14:14">
      <c r="N201" s="5"/>
    </row>
    <row r="202" spans="14:14">
      <c r="N202" s="5"/>
    </row>
    <row r="203" spans="14:14">
      <c r="N203" s="5"/>
    </row>
    <row r="204" spans="14:14">
      <c r="N204" s="5"/>
    </row>
    <row r="205" spans="14:14">
      <c r="N205" s="5"/>
    </row>
    <row r="206" spans="14:14">
      <c r="N206" s="5"/>
    </row>
    <row r="207" spans="14:14">
      <c r="N207" s="5"/>
    </row>
    <row r="208" spans="14:14">
      <c r="N208" s="5"/>
    </row>
    <row r="209" spans="14:14">
      <c r="N209" s="5"/>
    </row>
    <row r="210" spans="14:14">
      <c r="N210" s="5"/>
    </row>
    <row r="211" spans="14:14">
      <c r="N211" s="5"/>
    </row>
    <row r="212" spans="14:14">
      <c r="N212" s="5"/>
    </row>
    <row r="213" spans="14:14">
      <c r="N213" s="5"/>
    </row>
    <row r="214" spans="14:14">
      <c r="N214" s="5"/>
    </row>
    <row r="215" spans="14:14">
      <c r="N215" s="5"/>
    </row>
    <row r="216" spans="14:14">
      <c r="N216" s="5"/>
    </row>
    <row r="217" spans="14:14">
      <c r="N217" s="5"/>
    </row>
    <row r="218" spans="14:14">
      <c r="N218" s="5"/>
    </row>
    <row r="219" spans="14:14">
      <c r="N219" s="5"/>
    </row>
    <row r="220" spans="14:14">
      <c r="N220" s="5"/>
    </row>
    <row r="221" spans="14:14">
      <c r="N221" s="5"/>
    </row>
    <row r="222" spans="14:14">
      <c r="N222" s="5"/>
    </row>
    <row r="223" spans="14:14">
      <c r="N223" s="5"/>
    </row>
    <row r="224" spans="14:14">
      <c r="N224" s="5"/>
    </row>
    <row r="225" spans="14:14">
      <c r="N225" s="5"/>
    </row>
    <row r="226" spans="14:14">
      <c r="N226" s="5"/>
    </row>
    <row r="227" spans="14:14">
      <c r="N227" s="5"/>
    </row>
    <row r="228" spans="14:14">
      <c r="N228" s="5"/>
    </row>
    <row r="229" spans="14:14">
      <c r="N229" s="5"/>
    </row>
    <row r="230" spans="14:14">
      <c r="N230" s="5"/>
    </row>
    <row r="231" spans="14:14">
      <c r="N231" s="5"/>
    </row>
    <row r="232" spans="14:14">
      <c r="N232" s="5"/>
    </row>
    <row r="233" spans="14:14">
      <c r="N233" s="5"/>
    </row>
    <row r="234" spans="14:14">
      <c r="N234" s="5"/>
    </row>
    <row r="235" spans="14:14">
      <c r="N235" s="5"/>
    </row>
    <row r="236" spans="14:14">
      <c r="N236" s="5"/>
    </row>
    <row r="237" spans="14:14">
      <c r="N237" s="5"/>
    </row>
    <row r="238" spans="14:14">
      <c r="N238" s="5"/>
    </row>
    <row r="239" spans="14:14">
      <c r="N239" s="5"/>
    </row>
    <row r="240" spans="14:14">
      <c r="N240" s="5"/>
    </row>
    <row r="241" spans="14:14">
      <c r="N241" s="5"/>
    </row>
    <row r="242" spans="14:14">
      <c r="N242" s="5"/>
    </row>
    <row r="243" spans="14:14">
      <c r="N243" s="5"/>
    </row>
    <row r="244" spans="14:14">
      <c r="N244" s="5"/>
    </row>
    <row r="245" spans="14:14">
      <c r="N245" s="5"/>
    </row>
    <row r="246" spans="14:14">
      <c r="N246" s="5"/>
    </row>
    <row r="247" spans="14:14">
      <c r="N247" s="5"/>
    </row>
    <row r="248" spans="14:14">
      <c r="N248" s="5"/>
    </row>
    <row r="249" spans="14:14">
      <c r="N249" s="5"/>
    </row>
    <row r="250" spans="14:14">
      <c r="N250" s="5"/>
    </row>
    <row r="251" spans="14:14">
      <c r="N251" s="5"/>
    </row>
    <row r="252" spans="14:14">
      <c r="N252" s="5"/>
    </row>
    <row r="253" spans="14:14">
      <c r="N253" s="5"/>
    </row>
    <row r="254" spans="14:14">
      <c r="N254" s="5"/>
    </row>
    <row r="255" spans="14:14">
      <c r="N255" s="5"/>
    </row>
    <row r="256" spans="14:14">
      <c r="N256" s="5"/>
    </row>
    <row r="257" spans="14:14">
      <c r="N257" s="5"/>
    </row>
    <row r="258" spans="14:14">
      <c r="N258" s="5"/>
    </row>
    <row r="259" spans="14:14">
      <c r="N259" s="5"/>
    </row>
    <row r="260" spans="14:14">
      <c r="N260" s="5"/>
    </row>
    <row r="261" spans="14:14">
      <c r="N261" s="5"/>
    </row>
    <row r="262" spans="14:14">
      <c r="N262" s="5"/>
    </row>
    <row r="263" spans="14:14">
      <c r="N263" s="5"/>
    </row>
    <row r="264" spans="14:14">
      <c r="N264" s="5"/>
    </row>
    <row r="265" spans="14:14">
      <c r="N265" s="5"/>
    </row>
    <row r="266" spans="14:14">
      <c r="N266" s="5"/>
    </row>
    <row r="267" spans="14:14">
      <c r="N267" s="5"/>
    </row>
    <row r="268" spans="14:14">
      <c r="N268" s="5"/>
    </row>
    <row r="269" spans="14:14">
      <c r="N269" s="5"/>
    </row>
    <row r="270" spans="14:14">
      <c r="N270" s="5"/>
    </row>
    <row r="271" spans="14:14">
      <c r="N271" s="5"/>
    </row>
    <row r="272" spans="14:14">
      <c r="N272" s="5"/>
    </row>
    <row r="273" spans="14:14">
      <c r="N273" s="5"/>
    </row>
    <row r="274" spans="14:14">
      <c r="N274" s="5"/>
    </row>
    <row r="275" spans="14:14">
      <c r="N275" s="5"/>
    </row>
    <row r="276" spans="14:14">
      <c r="N276" s="5"/>
    </row>
    <row r="277" spans="14:14">
      <c r="N277" s="5"/>
    </row>
    <row r="278" spans="14:14">
      <c r="N278" s="5"/>
    </row>
    <row r="279" spans="14:14">
      <c r="N279" s="5"/>
    </row>
    <row r="280" spans="14:14">
      <c r="N280" s="5"/>
    </row>
    <row r="281" spans="14:14">
      <c r="N281" s="5"/>
    </row>
    <row r="282" spans="14:14">
      <c r="N282" s="5"/>
    </row>
    <row r="283" spans="14:14">
      <c r="N283" s="5"/>
    </row>
    <row r="284" spans="14:14">
      <c r="N284" s="5"/>
    </row>
    <row r="285" spans="14:14">
      <c r="N285" s="5"/>
    </row>
    <row r="286" spans="14:14">
      <c r="N286" s="5"/>
    </row>
    <row r="287" spans="14:14">
      <c r="N287" s="5"/>
    </row>
    <row r="288" spans="14:14">
      <c r="N288" s="5"/>
    </row>
    <row r="289" spans="14:14">
      <c r="N289" s="5"/>
    </row>
    <row r="290" spans="14:14">
      <c r="N290" s="5"/>
    </row>
    <row r="291" spans="14:14">
      <c r="N291" s="5"/>
    </row>
    <row r="292" spans="14:14">
      <c r="N292" s="5"/>
    </row>
    <row r="293" spans="14:14">
      <c r="N293" s="5"/>
    </row>
    <row r="294" spans="14:14">
      <c r="N294" s="5"/>
    </row>
    <row r="295" spans="14:14">
      <c r="N295" s="5"/>
    </row>
    <row r="296" spans="14:14">
      <c r="N296" s="5"/>
    </row>
    <row r="297" spans="14:14">
      <c r="N297" s="5"/>
    </row>
    <row r="298" spans="14:14">
      <c r="N298" s="5"/>
    </row>
    <row r="299" spans="14:14">
      <c r="N299" s="5"/>
    </row>
    <row r="300" spans="14:14">
      <c r="N300" s="5"/>
    </row>
    <row r="301" spans="14:14">
      <c r="N301" s="5"/>
    </row>
    <row r="302" spans="14:14">
      <c r="N302" s="5"/>
    </row>
    <row r="303" spans="14:14">
      <c r="N303" s="5"/>
    </row>
    <row r="304" spans="14:14">
      <c r="N304" s="5"/>
    </row>
    <row r="305" spans="14:14">
      <c r="N305" s="5"/>
    </row>
    <row r="306" spans="14:14">
      <c r="N306" s="5"/>
    </row>
    <row r="307" spans="14:14">
      <c r="N307" s="5"/>
    </row>
    <row r="308" spans="14:14">
      <c r="N308" s="5"/>
    </row>
    <row r="309" spans="14:14">
      <c r="N309" s="5"/>
    </row>
    <row r="310" spans="14:14">
      <c r="N310" s="5"/>
    </row>
    <row r="311" spans="14:14">
      <c r="N311" s="5"/>
    </row>
    <row r="312" spans="14:14">
      <c r="N312" s="5"/>
    </row>
    <row r="313" spans="14:14">
      <c r="N313" s="5"/>
    </row>
    <row r="314" spans="14:14">
      <c r="N314" s="5"/>
    </row>
    <row r="315" spans="14:14">
      <c r="N315" s="5"/>
    </row>
    <row r="316" spans="14:14">
      <c r="N316" s="5"/>
    </row>
    <row r="317" spans="14:14">
      <c r="N317" s="5"/>
    </row>
    <row r="318" spans="14:14">
      <c r="N318" s="5"/>
    </row>
    <row r="319" spans="14:14">
      <c r="N319" s="5"/>
    </row>
    <row r="320" spans="14:14">
      <c r="N320" s="5"/>
    </row>
    <row r="321" spans="14:14">
      <c r="N321" s="5"/>
    </row>
    <row r="322" spans="14:14">
      <c r="N322" s="5"/>
    </row>
    <row r="323" spans="14:14">
      <c r="N323" s="5"/>
    </row>
    <row r="324" spans="14:14">
      <c r="N324" s="5"/>
    </row>
    <row r="325" spans="14:14">
      <c r="N325" s="5"/>
    </row>
    <row r="326" spans="14:14">
      <c r="N326" s="5"/>
    </row>
    <row r="327" spans="14:14">
      <c r="N327" s="5"/>
    </row>
    <row r="328" spans="14:14">
      <c r="N328" s="5"/>
    </row>
    <row r="329" spans="14:14">
      <c r="N329" s="5"/>
    </row>
    <row r="330" spans="14:14">
      <c r="N330" s="5"/>
    </row>
    <row r="331" spans="14:14">
      <c r="N331" s="5"/>
    </row>
    <row r="332" spans="14:14">
      <c r="N332" s="5"/>
    </row>
    <row r="333" spans="14:14">
      <c r="N333" s="5"/>
    </row>
    <row r="334" spans="14:14">
      <c r="N334" s="5"/>
    </row>
    <row r="335" spans="14:14">
      <c r="N335" s="5"/>
    </row>
    <row r="336" spans="14:14">
      <c r="N336" s="5"/>
    </row>
    <row r="337" spans="14:14">
      <c r="N337" s="5"/>
    </row>
    <row r="338" spans="14:14">
      <c r="N338" s="5"/>
    </row>
    <row r="339" spans="14:14">
      <c r="N339" s="5"/>
    </row>
    <row r="340" spans="14:14">
      <c r="N340" s="5"/>
    </row>
    <row r="341" spans="14:14">
      <c r="N341" s="5"/>
    </row>
    <row r="342" spans="14:14">
      <c r="N342" s="5"/>
    </row>
    <row r="343" spans="14:14">
      <c r="N343" s="5"/>
    </row>
    <row r="344" spans="14:14">
      <c r="N344" s="5"/>
    </row>
    <row r="345" spans="14:14">
      <c r="N345" s="5"/>
    </row>
    <row r="346" spans="14:14">
      <c r="N346" s="5"/>
    </row>
    <row r="347" spans="14:14">
      <c r="N347" s="5"/>
    </row>
    <row r="348" spans="14:14">
      <c r="N348" s="5"/>
    </row>
    <row r="349" spans="14:14">
      <c r="N349" s="5"/>
    </row>
    <row r="350" spans="14:14">
      <c r="N350" s="5"/>
    </row>
    <row r="351" spans="14:14">
      <c r="N351" s="5"/>
    </row>
    <row r="352" spans="14:14">
      <c r="N352" s="5"/>
    </row>
    <row r="353" spans="14:14">
      <c r="N353" s="5"/>
    </row>
    <row r="354" spans="14:14">
      <c r="N354" s="5"/>
    </row>
    <row r="355" spans="14:14">
      <c r="N355" s="5"/>
    </row>
    <row r="356" spans="14:14">
      <c r="N356" s="5"/>
    </row>
    <row r="357" spans="14:14">
      <c r="N357" s="5"/>
    </row>
    <row r="358" spans="14:14">
      <c r="N358" s="5"/>
    </row>
    <row r="359" spans="14:14">
      <c r="N359" s="5"/>
    </row>
    <row r="360" spans="14:14">
      <c r="N360" s="5"/>
    </row>
    <row r="361" spans="14:14">
      <c r="N361" s="5"/>
    </row>
    <row r="362" spans="14:14">
      <c r="N362" s="5"/>
    </row>
    <row r="363" spans="14:14">
      <c r="N363" s="5"/>
    </row>
    <row r="364" spans="14:14">
      <c r="N364" s="5"/>
    </row>
    <row r="365" spans="14:14">
      <c r="N365" s="5"/>
    </row>
    <row r="366" spans="14:14">
      <c r="N366" s="5"/>
    </row>
    <row r="367" spans="14:14">
      <c r="N367" s="5"/>
    </row>
    <row r="368" spans="14:14">
      <c r="N368" s="5"/>
    </row>
    <row r="369" spans="14:14">
      <c r="N369" s="5"/>
    </row>
    <row r="370" spans="14:14">
      <c r="N370" s="5"/>
    </row>
    <row r="371" spans="14:14">
      <c r="N371" s="5"/>
    </row>
    <row r="372" spans="14:14">
      <c r="N372" s="5"/>
    </row>
    <row r="373" spans="14:14">
      <c r="N373" s="5"/>
    </row>
    <row r="374" spans="14:14">
      <c r="N374" s="5"/>
    </row>
    <row r="375" spans="14:14">
      <c r="N375" s="5"/>
    </row>
    <row r="376" spans="14:14">
      <c r="N376" s="5"/>
    </row>
    <row r="377" spans="14:14">
      <c r="N377" s="5"/>
    </row>
    <row r="378" spans="14:14">
      <c r="N378" s="5"/>
    </row>
    <row r="379" spans="14:14">
      <c r="N379" s="5"/>
    </row>
    <row r="380" spans="14:14">
      <c r="N380" s="5"/>
    </row>
    <row r="381" spans="14:14">
      <c r="N381" s="5"/>
    </row>
    <row r="382" spans="14:14">
      <c r="N382" s="5"/>
    </row>
    <row r="383" spans="14:14">
      <c r="N383" s="5"/>
    </row>
    <row r="384" spans="14:14">
      <c r="N384" s="5"/>
    </row>
    <row r="385" spans="14:14">
      <c r="N385" s="5"/>
    </row>
    <row r="386" spans="14:14">
      <c r="N386" s="5"/>
    </row>
    <row r="387" spans="14:14">
      <c r="N387" s="5"/>
    </row>
    <row r="388" spans="14:14">
      <c r="N388" s="5"/>
    </row>
    <row r="389" spans="14:14">
      <c r="N389" s="5"/>
    </row>
    <row r="390" spans="14:14">
      <c r="N390" s="5"/>
    </row>
    <row r="391" spans="14:14">
      <c r="N391" s="5"/>
    </row>
    <row r="392" spans="14:14">
      <c r="N392" s="5"/>
    </row>
    <row r="393" spans="14:14">
      <c r="N393" s="5"/>
    </row>
    <row r="394" spans="14:14">
      <c r="N394" s="5"/>
    </row>
    <row r="395" spans="14:14">
      <c r="N395" s="5"/>
    </row>
    <row r="396" spans="14:14">
      <c r="N396" s="5"/>
    </row>
    <row r="397" spans="14:14">
      <c r="N397" s="5"/>
    </row>
    <row r="398" spans="14:14">
      <c r="N398" s="5"/>
    </row>
    <row r="399" spans="14:14">
      <c r="N399" s="5"/>
    </row>
    <row r="400" spans="14:14">
      <c r="N400" s="5"/>
    </row>
    <row r="401" spans="14:14">
      <c r="N401" s="5"/>
    </row>
    <row r="402" spans="14:14">
      <c r="N402" s="5"/>
    </row>
    <row r="403" spans="14:14">
      <c r="N403" s="5"/>
    </row>
    <row r="404" spans="14:14">
      <c r="N404" s="5"/>
    </row>
    <row r="405" spans="14:14">
      <c r="N405" s="5"/>
    </row>
    <row r="406" spans="14:14">
      <c r="N406" s="5"/>
    </row>
    <row r="407" spans="14:14">
      <c r="N407" s="5"/>
    </row>
    <row r="408" spans="14:14">
      <c r="N408" s="5"/>
    </row>
    <row r="409" spans="14:14">
      <c r="N409" s="5"/>
    </row>
    <row r="410" spans="14:14">
      <c r="N410" s="5"/>
    </row>
    <row r="411" spans="14:14">
      <c r="N411" s="5"/>
    </row>
    <row r="412" spans="14:14">
      <c r="N412" s="5"/>
    </row>
    <row r="413" spans="14:14">
      <c r="N413" s="5"/>
    </row>
    <row r="414" spans="14:14">
      <c r="N414" s="5"/>
    </row>
    <row r="415" spans="14:14">
      <c r="N415" s="5"/>
    </row>
    <row r="416" spans="14:14">
      <c r="N416" s="5"/>
    </row>
    <row r="417" spans="14:14">
      <c r="N417" s="5"/>
    </row>
    <row r="418" spans="14:14">
      <c r="N418" s="5"/>
    </row>
    <row r="419" spans="14:14">
      <c r="N419" s="5"/>
    </row>
    <row r="420" spans="14:14">
      <c r="N420" s="5"/>
    </row>
    <row r="421" spans="14:14">
      <c r="N421" s="5"/>
    </row>
    <row r="422" spans="14:14">
      <c r="N422" s="5"/>
    </row>
    <row r="423" spans="14:14">
      <c r="N423" s="5"/>
    </row>
    <row r="424" spans="14:14">
      <c r="N424" s="5"/>
    </row>
    <row r="425" spans="14:14">
      <c r="N425" s="5"/>
    </row>
    <row r="426" spans="14:14">
      <c r="N426" s="5"/>
    </row>
    <row r="427" spans="14:14">
      <c r="N427" s="5"/>
    </row>
    <row r="428" spans="14:14">
      <c r="N428" s="5"/>
    </row>
    <row r="429" spans="14:14">
      <c r="N429" s="5"/>
    </row>
    <row r="430" spans="14:14">
      <c r="N430" s="5"/>
    </row>
    <row r="431" spans="14:14">
      <c r="N431" s="5"/>
    </row>
    <row r="432" spans="14:14">
      <c r="N432" s="5"/>
    </row>
    <row r="433" spans="14:14">
      <c r="N433" s="5"/>
    </row>
    <row r="434" spans="14:14">
      <c r="N434" s="5"/>
    </row>
    <row r="435" spans="14:14">
      <c r="N435" s="5"/>
    </row>
    <row r="436" spans="14:14">
      <c r="N436" s="5"/>
    </row>
    <row r="437" spans="14:14">
      <c r="N437" s="5"/>
    </row>
    <row r="438" spans="14:14">
      <c r="N438" s="5"/>
    </row>
    <row r="439" spans="14:14">
      <c r="N439" s="5"/>
    </row>
    <row r="440" spans="14:14">
      <c r="N440" s="5"/>
    </row>
    <row r="441" spans="14:14">
      <c r="N441" s="5"/>
    </row>
    <row r="442" spans="14:14">
      <c r="N442" s="5"/>
    </row>
    <row r="443" spans="14:14">
      <c r="N443" s="5"/>
    </row>
    <row r="444" spans="14:14">
      <c r="N444" s="5"/>
    </row>
    <row r="445" spans="14:14">
      <c r="N445" s="5"/>
    </row>
    <row r="446" spans="14:14">
      <c r="N446" s="5"/>
    </row>
    <row r="447" spans="14:14">
      <c r="N447" s="5"/>
    </row>
    <row r="448" spans="14:14">
      <c r="N448" s="5"/>
    </row>
    <row r="449" spans="14:14">
      <c r="N449" s="5"/>
    </row>
    <row r="450" spans="14:14">
      <c r="N450" s="5"/>
    </row>
    <row r="451" spans="14:14">
      <c r="N451" s="5"/>
    </row>
    <row r="452" spans="14:14">
      <c r="N452" s="5"/>
    </row>
    <row r="453" spans="14:14">
      <c r="N453" s="5"/>
    </row>
    <row r="454" spans="14:14">
      <c r="N454" s="5"/>
    </row>
    <row r="455" spans="14:14">
      <c r="N455" s="5"/>
    </row>
    <row r="456" spans="14:14">
      <c r="N456" s="5"/>
    </row>
    <row r="457" spans="14:14">
      <c r="N457" s="5"/>
    </row>
    <row r="458" spans="14:14">
      <c r="N458" s="5"/>
    </row>
    <row r="459" spans="14:14">
      <c r="N459" s="5"/>
    </row>
    <row r="460" spans="14:14">
      <c r="N460" s="5"/>
    </row>
    <row r="461" spans="14:14">
      <c r="N461" s="5"/>
    </row>
    <row r="462" spans="14:14">
      <c r="N462" s="5"/>
    </row>
    <row r="463" spans="14:14">
      <c r="N463" s="5"/>
    </row>
    <row r="464" spans="14:14">
      <c r="N464" s="5"/>
    </row>
    <row r="465" spans="14:14">
      <c r="N465" s="5"/>
    </row>
    <row r="466" spans="14:14">
      <c r="N466" s="5"/>
    </row>
    <row r="467" spans="14:14">
      <c r="N467" s="5"/>
    </row>
    <row r="468" spans="14:14">
      <c r="N468" s="5"/>
    </row>
    <row r="469" spans="14:14">
      <c r="N469" s="5"/>
    </row>
    <row r="470" spans="14:14">
      <c r="N470" s="5"/>
    </row>
    <row r="471" spans="14:14">
      <c r="N471" s="5"/>
    </row>
    <row r="472" spans="14:14">
      <c r="N472" s="5"/>
    </row>
    <row r="473" spans="14:14">
      <c r="N473" s="5"/>
    </row>
    <row r="474" spans="14:14">
      <c r="N474" s="5"/>
    </row>
    <row r="475" spans="14:14">
      <c r="N475" s="5"/>
    </row>
    <row r="476" spans="14:14">
      <c r="N476" s="5"/>
    </row>
    <row r="477" spans="14:14">
      <c r="N477" s="5"/>
    </row>
    <row r="478" spans="14:14">
      <c r="N478" s="5"/>
    </row>
    <row r="479" spans="14:14">
      <c r="N479" s="5"/>
    </row>
    <row r="480" spans="14:14">
      <c r="N480" s="5"/>
    </row>
    <row r="481" spans="14:14">
      <c r="N481" s="5"/>
    </row>
    <row r="482" spans="14:14">
      <c r="N482" s="5"/>
    </row>
    <row r="483" spans="14:14">
      <c r="N483" s="5"/>
    </row>
    <row r="484" spans="14:14">
      <c r="N484" s="5"/>
    </row>
    <row r="485" spans="14:14">
      <c r="N485" s="5"/>
    </row>
    <row r="486" spans="14:14">
      <c r="N486" s="5"/>
    </row>
    <row r="487" spans="14:14">
      <c r="N487" s="5"/>
    </row>
    <row r="488" spans="14:14">
      <c r="N488" s="5"/>
    </row>
    <row r="489" spans="14:14">
      <c r="N489" s="5"/>
    </row>
    <row r="490" spans="14:14">
      <c r="N490" s="5"/>
    </row>
    <row r="491" spans="14:14">
      <c r="N491" s="5"/>
    </row>
    <row r="492" spans="14:14">
      <c r="N492" s="5"/>
    </row>
    <row r="493" spans="14:14">
      <c r="N493" s="5"/>
    </row>
    <row r="494" spans="14:14">
      <c r="N494" s="5"/>
    </row>
    <row r="495" spans="14:14">
      <c r="N495" s="5"/>
    </row>
    <row r="496" spans="14:14">
      <c r="N496" s="5"/>
    </row>
    <row r="497" spans="14:14">
      <c r="N497" s="5"/>
    </row>
    <row r="498" spans="14:14">
      <c r="N498" s="5"/>
    </row>
    <row r="499" spans="14:14">
      <c r="N499" s="5"/>
    </row>
    <row r="500" spans="14:14">
      <c r="N500" s="5"/>
    </row>
    <row r="501" spans="14:14">
      <c r="N501" s="5"/>
    </row>
    <row r="502" spans="14:14">
      <c r="N502" s="5"/>
    </row>
    <row r="503" spans="14:14">
      <c r="N503" s="5"/>
    </row>
    <row r="504" spans="14:14">
      <c r="N504" s="5"/>
    </row>
    <row r="505" spans="14:14">
      <c r="N505" s="5"/>
    </row>
    <row r="506" spans="14:14">
      <c r="N506" s="5"/>
    </row>
    <row r="507" spans="14:14">
      <c r="N507" s="5"/>
    </row>
    <row r="508" spans="14:14">
      <c r="N508" s="5"/>
    </row>
    <row r="509" spans="14:14">
      <c r="N509" s="5"/>
    </row>
    <row r="510" spans="14:14">
      <c r="N510" s="5"/>
    </row>
    <row r="511" spans="14:14">
      <c r="N511" s="5"/>
    </row>
    <row r="512" spans="14:14">
      <c r="N512" s="5"/>
    </row>
    <row r="513" spans="14:14">
      <c r="N513" s="5"/>
    </row>
    <row r="514" spans="14:14">
      <c r="N514" s="5"/>
    </row>
    <row r="515" spans="14:14">
      <c r="N515" s="5"/>
    </row>
    <row r="516" spans="14:14">
      <c r="N516" s="5"/>
    </row>
    <row r="517" spans="14:14">
      <c r="N517" s="5"/>
    </row>
    <row r="518" spans="14:14">
      <c r="N518" s="5"/>
    </row>
    <row r="519" spans="14:14">
      <c r="N519" s="5"/>
    </row>
    <row r="520" spans="14:14">
      <c r="N520" s="5"/>
    </row>
    <row r="521" spans="14:14">
      <c r="N521" s="5"/>
    </row>
    <row r="522" spans="14:14">
      <c r="N522" s="5"/>
    </row>
    <row r="523" spans="14:14">
      <c r="N523" s="5"/>
    </row>
    <row r="524" spans="14:14">
      <c r="N524" s="5"/>
    </row>
    <row r="525" spans="14:14">
      <c r="N525" s="5"/>
    </row>
    <row r="526" spans="14:14">
      <c r="N526" s="5"/>
    </row>
    <row r="527" spans="14:14">
      <c r="N527" s="5"/>
    </row>
    <row r="528" spans="14:14">
      <c r="N528" s="5"/>
    </row>
    <row r="529" spans="14:14">
      <c r="N529" s="5"/>
    </row>
    <row r="530" spans="14:14">
      <c r="N530" s="5"/>
    </row>
    <row r="531" spans="14:14">
      <c r="N531" s="5"/>
    </row>
    <row r="532" spans="14:14">
      <c r="N532" s="5"/>
    </row>
    <row r="533" spans="14:14">
      <c r="N533" s="5"/>
    </row>
    <row r="534" spans="14:14">
      <c r="N534" s="5"/>
    </row>
    <row r="535" spans="14:14">
      <c r="N535" s="5"/>
    </row>
    <row r="536" spans="14:14">
      <c r="N536" s="5"/>
    </row>
    <row r="537" spans="14:14">
      <c r="N537" s="5"/>
    </row>
    <row r="538" spans="14:14">
      <c r="N538" s="5"/>
    </row>
    <row r="539" spans="14:14">
      <c r="N539" s="5"/>
    </row>
    <row r="540" spans="14:14">
      <c r="N540" s="5"/>
    </row>
    <row r="541" spans="14:14">
      <c r="N541" s="5"/>
    </row>
    <row r="542" spans="14:14">
      <c r="N542" s="5"/>
    </row>
    <row r="543" spans="14:14">
      <c r="N543" s="5"/>
    </row>
    <row r="544" spans="14:14">
      <c r="N544" s="5"/>
    </row>
    <row r="545" spans="14:14">
      <c r="N545" s="5"/>
    </row>
    <row r="546" spans="14:14">
      <c r="N546" s="5"/>
    </row>
    <row r="547" spans="14:14">
      <c r="N547" s="5"/>
    </row>
    <row r="548" spans="14:14">
      <c r="N548" s="5"/>
    </row>
    <row r="549" spans="14:14">
      <c r="N549" s="5"/>
    </row>
    <row r="550" spans="14:14">
      <c r="N550" s="5"/>
    </row>
    <row r="551" spans="14:14">
      <c r="N551" s="5"/>
    </row>
    <row r="552" spans="14:14">
      <c r="N552" s="5"/>
    </row>
    <row r="553" spans="14:14">
      <c r="N553" s="5"/>
    </row>
    <row r="554" spans="14:14">
      <c r="N554" s="5"/>
    </row>
    <row r="555" spans="14:14">
      <c r="N555" s="5"/>
    </row>
    <row r="556" spans="14:14">
      <c r="N556" s="5"/>
    </row>
    <row r="557" spans="14:14">
      <c r="N557" s="5"/>
    </row>
    <row r="558" spans="14:14">
      <c r="N558" s="5"/>
    </row>
    <row r="559" spans="14:14">
      <c r="N559" s="5"/>
    </row>
    <row r="560" spans="14:14">
      <c r="N560" s="5"/>
    </row>
    <row r="561" spans="14:14">
      <c r="N561" s="5"/>
    </row>
    <row r="562" spans="14:14">
      <c r="N562" s="5"/>
    </row>
    <row r="563" spans="14:14">
      <c r="N563" s="5"/>
    </row>
    <row r="564" spans="14:14">
      <c r="N564" s="5"/>
    </row>
    <row r="565" spans="14:14">
      <c r="N565" s="5"/>
    </row>
    <row r="566" spans="14:14">
      <c r="N566" s="5"/>
    </row>
    <row r="567" spans="14:14">
      <c r="N567" s="5"/>
    </row>
    <row r="568" spans="14:14">
      <c r="N568" s="5"/>
    </row>
    <row r="569" spans="14:14">
      <c r="N569" s="5"/>
    </row>
    <row r="570" spans="14:14">
      <c r="N570" s="5"/>
    </row>
    <row r="571" spans="14:14">
      <c r="N571" s="5"/>
    </row>
    <row r="572" spans="14:14">
      <c r="N572" s="5"/>
    </row>
    <row r="573" spans="14:14">
      <c r="N573" s="5"/>
    </row>
    <row r="574" spans="14:14">
      <c r="N574" s="5"/>
    </row>
    <row r="575" spans="14:14">
      <c r="N575" s="5"/>
    </row>
    <row r="576" spans="14:14">
      <c r="N576" s="5"/>
    </row>
    <row r="577" spans="14:14">
      <c r="N577" s="5"/>
    </row>
    <row r="578" spans="14:14">
      <c r="N578" s="5"/>
    </row>
    <row r="579" spans="14:14">
      <c r="N579" s="5"/>
    </row>
    <row r="580" spans="14:14">
      <c r="N580" s="5"/>
    </row>
    <row r="581" spans="14:14">
      <c r="N581" s="5"/>
    </row>
    <row r="582" spans="14:14">
      <c r="N582" s="5"/>
    </row>
    <row r="583" spans="14:14">
      <c r="N583" s="5"/>
    </row>
    <row r="584" spans="14:14">
      <c r="N584" s="5"/>
    </row>
    <row r="585" spans="14:14">
      <c r="N585" s="5"/>
    </row>
    <row r="586" spans="14:14">
      <c r="N586" s="5"/>
    </row>
    <row r="587" spans="14:14">
      <c r="N587" s="5"/>
    </row>
    <row r="588" spans="14:14">
      <c r="N588" s="5"/>
    </row>
    <row r="589" spans="14:14">
      <c r="N589" s="5"/>
    </row>
    <row r="590" spans="14:14">
      <c r="N590" s="5"/>
    </row>
    <row r="591" spans="14:14">
      <c r="N591" s="5"/>
    </row>
    <row r="592" spans="14:14">
      <c r="N592" s="5"/>
    </row>
    <row r="593" spans="14:14">
      <c r="N593" s="5"/>
    </row>
    <row r="594" spans="14:14">
      <c r="N594" s="5"/>
    </row>
    <row r="595" spans="14:14">
      <c r="N595" s="5"/>
    </row>
    <row r="596" spans="14:14">
      <c r="N596" s="5"/>
    </row>
    <row r="597" spans="14:14">
      <c r="N597" s="5"/>
    </row>
    <row r="598" spans="14:14">
      <c r="N598" s="5"/>
    </row>
    <row r="599" spans="14:14">
      <c r="N599" s="5"/>
    </row>
    <row r="600" spans="14:14">
      <c r="N600" s="5"/>
    </row>
    <row r="601" spans="14:14">
      <c r="N601" s="5"/>
    </row>
    <row r="602" spans="14:14">
      <c r="N602" s="5"/>
    </row>
    <row r="603" spans="14:14">
      <c r="N603" s="5"/>
    </row>
    <row r="604" spans="14:14">
      <c r="N604" s="5"/>
    </row>
    <row r="605" spans="14:14">
      <c r="N605" s="5"/>
    </row>
    <row r="606" spans="14:14">
      <c r="N606" s="5"/>
    </row>
    <row r="607" spans="14:14">
      <c r="N607" s="5"/>
    </row>
    <row r="608" spans="14:14">
      <c r="N608" s="5"/>
    </row>
    <row r="609" spans="14:14">
      <c r="N609" s="5"/>
    </row>
    <row r="610" spans="14:14">
      <c r="N610" s="5"/>
    </row>
    <row r="611" spans="14:14">
      <c r="N611" s="5"/>
    </row>
    <row r="612" spans="14:14">
      <c r="N612" s="5"/>
    </row>
    <row r="613" spans="14:14">
      <c r="N613" s="5"/>
    </row>
    <row r="614" spans="14:14">
      <c r="N614" s="5"/>
    </row>
    <row r="615" spans="14:14">
      <c r="N615" s="5"/>
    </row>
    <row r="616" spans="14:14">
      <c r="N616" s="5"/>
    </row>
    <row r="617" spans="14:14">
      <c r="N617" s="5"/>
    </row>
    <row r="618" spans="14:14">
      <c r="N618" s="5"/>
    </row>
    <row r="619" spans="14:14">
      <c r="N619" s="5"/>
    </row>
    <row r="620" spans="14:14">
      <c r="N620" s="5"/>
    </row>
    <row r="621" spans="14:14">
      <c r="N621" s="5"/>
    </row>
    <row r="622" spans="14:14">
      <c r="N622" s="5"/>
    </row>
    <row r="623" spans="14:14">
      <c r="N623" s="5"/>
    </row>
    <row r="624" spans="14:14">
      <c r="N624" s="5"/>
    </row>
    <row r="625" spans="14:14">
      <c r="N625" s="5"/>
    </row>
    <row r="626" spans="14:14">
      <c r="N626" s="5"/>
    </row>
    <row r="627" spans="14:14">
      <c r="N627" s="5"/>
    </row>
    <row r="628" spans="14:14">
      <c r="N628" s="5"/>
    </row>
    <row r="629" spans="14:14">
      <c r="N629" s="5"/>
    </row>
    <row r="630" spans="14:14">
      <c r="N630" s="5"/>
    </row>
    <row r="631" spans="14:14">
      <c r="N631" s="5"/>
    </row>
    <row r="632" spans="14:14">
      <c r="N632" s="5"/>
    </row>
    <row r="633" spans="14:14">
      <c r="N633" s="5"/>
    </row>
    <row r="634" spans="14:14">
      <c r="N634" s="5"/>
    </row>
    <row r="635" spans="14:14">
      <c r="N635" s="5"/>
    </row>
    <row r="636" spans="14:14">
      <c r="N636" s="5"/>
    </row>
    <row r="637" spans="14:14">
      <c r="N637" s="5"/>
    </row>
    <row r="638" spans="14:14">
      <c r="N638" s="5"/>
    </row>
    <row r="639" spans="14:14">
      <c r="N639" s="5"/>
    </row>
    <row r="640" spans="14:14">
      <c r="N640" s="5"/>
    </row>
    <row r="641" spans="14:14">
      <c r="N641" s="5"/>
    </row>
    <row r="642" spans="14:14">
      <c r="N642" s="5"/>
    </row>
    <row r="643" spans="14:14">
      <c r="N643" s="5"/>
    </row>
    <row r="644" spans="14:14">
      <c r="N644" s="5"/>
    </row>
    <row r="645" spans="14:14">
      <c r="N645" s="5"/>
    </row>
    <row r="646" spans="14:14">
      <c r="N646" s="5"/>
    </row>
    <row r="647" spans="14:14">
      <c r="N647" s="5"/>
    </row>
    <row r="648" spans="14:14">
      <c r="N648" s="5"/>
    </row>
    <row r="649" spans="14:14">
      <c r="N649" s="5"/>
    </row>
    <row r="650" spans="14:14">
      <c r="N650" s="5"/>
    </row>
    <row r="651" spans="14:14">
      <c r="N651" s="5"/>
    </row>
    <row r="652" spans="14:14">
      <c r="N652" s="5"/>
    </row>
    <row r="653" spans="14:14">
      <c r="N653" s="5"/>
    </row>
    <row r="654" spans="14:14">
      <c r="N654" s="5"/>
    </row>
    <row r="655" spans="14:14">
      <c r="N655" s="5"/>
    </row>
    <row r="656" spans="14:14">
      <c r="N656" s="5"/>
    </row>
    <row r="657" spans="14:14">
      <c r="N657" s="5"/>
    </row>
    <row r="658" spans="14:14">
      <c r="N658" s="5"/>
    </row>
    <row r="659" spans="14:14">
      <c r="N659" s="5"/>
    </row>
    <row r="660" spans="14:14">
      <c r="N660" s="5"/>
    </row>
    <row r="661" spans="14:14">
      <c r="N661" s="5"/>
    </row>
    <row r="662" spans="14:14">
      <c r="N662" s="5"/>
    </row>
    <row r="663" spans="14:14">
      <c r="N663" s="5"/>
    </row>
    <row r="664" spans="14:14">
      <c r="N664" s="5"/>
    </row>
    <row r="665" spans="14:14">
      <c r="N665" s="5"/>
    </row>
    <row r="666" spans="14:14">
      <c r="N666" s="5"/>
    </row>
    <row r="667" spans="14:14">
      <c r="N667" s="5"/>
    </row>
    <row r="668" spans="14:14">
      <c r="N668" s="5"/>
    </row>
    <row r="669" spans="14:14">
      <c r="N669" s="5"/>
    </row>
    <row r="670" spans="14:14">
      <c r="N670" s="5"/>
    </row>
    <row r="671" spans="14:14">
      <c r="N671" s="5"/>
    </row>
    <row r="672" spans="14:14">
      <c r="N672" s="5"/>
    </row>
    <row r="673" spans="14:14">
      <c r="N673" s="5"/>
    </row>
    <row r="674" spans="14:14">
      <c r="N674" s="5"/>
    </row>
    <row r="675" spans="14:14">
      <c r="N675" s="5"/>
    </row>
    <row r="676" spans="14:14">
      <c r="N676" s="5"/>
    </row>
    <row r="677" spans="14:14">
      <c r="N677" s="5"/>
    </row>
    <row r="678" spans="14:14">
      <c r="N678" s="5"/>
    </row>
    <row r="679" spans="14:14">
      <c r="N679" s="5"/>
    </row>
    <row r="680" spans="14:14">
      <c r="N680" s="5"/>
    </row>
    <row r="681" spans="14:14">
      <c r="N681" s="5"/>
    </row>
    <row r="682" spans="14:14">
      <c r="N682" s="5"/>
    </row>
    <row r="683" spans="14:14">
      <c r="N683" s="5"/>
    </row>
    <row r="684" spans="14:14">
      <c r="N684" s="5"/>
    </row>
    <row r="685" spans="14:14">
      <c r="N685" s="5"/>
    </row>
    <row r="686" spans="14:14">
      <c r="N686" s="5"/>
    </row>
    <row r="687" spans="14:14">
      <c r="N687" s="5"/>
    </row>
    <row r="688" spans="14:14">
      <c r="N688" s="5"/>
    </row>
    <row r="689" spans="14:14">
      <c r="N689" s="5"/>
    </row>
    <row r="690" spans="14:14">
      <c r="N690" s="5"/>
    </row>
    <row r="691" spans="14:14">
      <c r="N691" s="5"/>
    </row>
    <row r="692" spans="14:14">
      <c r="N692" s="5"/>
    </row>
    <row r="693" spans="14:14">
      <c r="N693" s="5"/>
    </row>
    <row r="694" spans="14:14">
      <c r="N694" s="5"/>
    </row>
    <row r="695" spans="14:14">
      <c r="N695" s="5"/>
    </row>
    <row r="696" spans="14:14">
      <c r="N696" s="5"/>
    </row>
    <row r="697" spans="14:14">
      <c r="N697" s="5"/>
    </row>
    <row r="698" spans="14:14">
      <c r="N698" s="5"/>
    </row>
    <row r="699" spans="14:14">
      <c r="N699" s="5"/>
    </row>
    <row r="700" spans="14:14">
      <c r="N700" s="5"/>
    </row>
    <row r="701" spans="14:14">
      <c r="N701" s="5"/>
    </row>
    <row r="702" spans="14:14">
      <c r="N702" s="5"/>
    </row>
    <row r="703" spans="14:14">
      <c r="N703" s="5"/>
    </row>
    <row r="704" spans="14:14">
      <c r="N704" s="5"/>
    </row>
    <row r="705" spans="14:14">
      <c r="N705" s="5"/>
    </row>
    <row r="706" spans="14:14">
      <c r="N706" s="5"/>
    </row>
    <row r="707" spans="14:14">
      <c r="N707" s="5"/>
    </row>
    <row r="708" spans="14:14">
      <c r="N708" s="5"/>
    </row>
    <row r="709" spans="14:14">
      <c r="N709" s="5"/>
    </row>
    <row r="710" spans="14:14">
      <c r="N710" s="5"/>
    </row>
    <row r="711" spans="14:14">
      <c r="N711" s="5"/>
    </row>
    <row r="712" spans="14:14">
      <c r="N712" s="5"/>
    </row>
    <row r="713" spans="14:14">
      <c r="N713" s="5"/>
    </row>
    <row r="714" spans="14:14">
      <c r="N714" s="5"/>
    </row>
    <row r="715" spans="14:14">
      <c r="N715" s="5"/>
    </row>
    <row r="716" spans="14:14">
      <c r="N716" s="5"/>
    </row>
    <row r="717" spans="14:14">
      <c r="N717" s="5"/>
    </row>
    <row r="718" spans="14:14">
      <c r="N718" s="5"/>
    </row>
    <row r="719" spans="14:14">
      <c r="N719" s="5"/>
    </row>
    <row r="720" spans="14:14">
      <c r="N720" s="5"/>
    </row>
    <row r="721" spans="14:14">
      <c r="N721" s="5"/>
    </row>
    <row r="722" spans="14:14">
      <c r="N722" s="5"/>
    </row>
    <row r="723" spans="14:14">
      <c r="N723" s="5"/>
    </row>
    <row r="724" spans="14:14">
      <c r="N724" s="5"/>
    </row>
    <row r="725" spans="14:14">
      <c r="N725" s="5"/>
    </row>
    <row r="726" spans="14:14">
      <c r="N726" s="5"/>
    </row>
    <row r="727" spans="14:14">
      <c r="N727" s="5"/>
    </row>
    <row r="728" spans="14:14">
      <c r="N728" s="5"/>
    </row>
    <row r="729" spans="14:14">
      <c r="N729" s="5"/>
    </row>
    <row r="730" spans="14:14">
      <c r="N730" s="5"/>
    </row>
    <row r="731" spans="14:14">
      <c r="N731" s="5"/>
    </row>
    <row r="732" spans="14:14">
      <c r="N732" s="5"/>
    </row>
    <row r="733" spans="14:14">
      <c r="N733" s="5"/>
    </row>
    <row r="734" spans="14:14">
      <c r="N734" s="5"/>
    </row>
    <row r="735" spans="14:14">
      <c r="N735" s="5"/>
    </row>
    <row r="736" spans="14:14">
      <c r="N736" s="5"/>
    </row>
    <row r="737" spans="14:14">
      <c r="N737" s="5"/>
    </row>
    <row r="738" spans="14:14">
      <c r="N738" s="5"/>
    </row>
    <row r="739" spans="14:14">
      <c r="N739" s="5"/>
    </row>
    <row r="740" spans="14:14">
      <c r="N740" s="5"/>
    </row>
    <row r="741" spans="14:14">
      <c r="N741" s="5"/>
    </row>
    <row r="742" spans="14:14">
      <c r="N742" s="5"/>
    </row>
    <row r="743" spans="14:14">
      <c r="N743" s="5"/>
    </row>
    <row r="744" spans="14:14">
      <c r="N744" s="5"/>
    </row>
    <row r="745" spans="14:14">
      <c r="N745" s="5"/>
    </row>
    <row r="746" spans="14:14">
      <c r="N746" s="5"/>
    </row>
    <row r="747" spans="14:14">
      <c r="N747" s="5"/>
    </row>
    <row r="748" spans="14:14">
      <c r="N748" s="5"/>
    </row>
    <row r="749" spans="14:14">
      <c r="N749" s="5"/>
    </row>
    <row r="750" spans="14:14">
      <c r="N750" s="5"/>
    </row>
    <row r="751" spans="14:14">
      <c r="N751" s="5"/>
    </row>
    <row r="752" spans="14:14">
      <c r="N752" s="5"/>
    </row>
    <row r="753" spans="14:14">
      <c r="N753" s="5"/>
    </row>
    <row r="754" spans="14:14">
      <c r="N754" s="5"/>
    </row>
    <row r="755" spans="14:14">
      <c r="N755" s="5"/>
    </row>
    <row r="756" spans="14:14">
      <c r="N756" s="5"/>
    </row>
    <row r="757" spans="14:14">
      <c r="N757" s="5"/>
    </row>
    <row r="758" spans="14:14">
      <c r="N758" s="5"/>
    </row>
    <row r="759" spans="14:14">
      <c r="N759" s="5"/>
    </row>
    <row r="760" spans="14:14">
      <c r="N760" s="5"/>
    </row>
    <row r="761" spans="14:14">
      <c r="N761" s="5"/>
    </row>
    <row r="762" spans="14:14">
      <c r="N762" s="5"/>
    </row>
    <row r="763" spans="14:14">
      <c r="N763" s="5"/>
    </row>
    <row r="764" spans="14:14">
      <c r="N764" s="5"/>
    </row>
    <row r="765" spans="14:14">
      <c r="N765" s="5"/>
    </row>
    <row r="766" spans="14:14">
      <c r="N766" s="5"/>
    </row>
    <row r="767" spans="14:14">
      <c r="N767" s="5"/>
    </row>
    <row r="768" spans="14:14">
      <c r="N768" s="5"/>
    </row>
    <row r="769" spans="14:14">
      <c r="N769" s="5"/>
    </row>
    <row r="770" spans="14:14">
      <c r="N770" s="5"/>
    </row>
    <row r="771" spans="14:14">
      <c r="N771" s="5"/>
    </row>
    <row r="772" spans="14:14">
      <c r="N772" s="5"/>
    </row>
    <row r="773" spans="14:14">
      <c r="N773" s="5"/>
    </row>
    <row r="774" spans="14:14">
      <c r="N774" s="5"/>
    </row>
    <row r="775" spans="14:14">
      <c r="N775" s="5"/>
    </row>
    <row r="776" spans="14:14">
      <c r="N776" s="5"/>
    </row>
    <row r="777" spans="14:14">
      <c r="N777" s="5"/>
    </row>
    <row r="778" spans="14:14">
      <c r="N778" s="5"/>
    </row>
    <row r="779" spans="14:14">
      <c r="N779" s="5"/>
    </row>
    <row r="780" spans="14:14">
      <c r="N780" s="5"/>
    </row>
    <row r="781" spans="14:14">
      <c r="N781" s="5"/>
    </row>
    <row r="782" spans="14:14">
      <c r="N782" s="5"/>
    </row>
    <row r="783" spans="14:14">
      <c r="N783" s="5"/>
    </row>
    <row r="784" spans="14:14">
      <c r="N784" s="5"/>
    </row>
    <row r="785" spans="14:14">
      <c r="N785" s="5"/>
    </row>
    <row r="786" spans="14:14">
      <c r="N786" s="5"/>
    </row>
    <row r="787" spans="14:14">
      <c r="N787" s="5"/>
    </row>
    <row r="788" spans="14:14">
      <c r="N788" s="5"/>
    </row>
    <row r="789" spans="14:14">
      <c r="N789" s="5"/>
    </row>
    <row r="790" spans="14:14">
      <c r="N790" s="5"/>
    </row>
    <row r="791" spans="14:14">
      <c r="N791" s="5"/>
    </row>
    <row r="792" spans="14:14">
      <c r="N792" s="5"/>
    </row>
    <row r="793" spans="14:14">
      <c r="N793" s="5"/>
    </row>
    <row r="794" spans="14:14">
      <c r="N794" s="5"/>
    </row>
    <row r="795" spans="14:14">
      <c r="N795" s="5"/>
    </row>
    <row r="796" spans="14:14">
      <c r="N796" s="5"/>
    </row>
    <row r="797" spans="14:14">
      <c r="N797" s="5"/>
    </row>
    <row r="798" spans="14:14">
      <c r="N798" s="5"/>
    </row>
    <row r="799" spans="14:14">
      <c r="N799" s="5"/>
    </row>
    <row r="800" spans="14:14">
      <c r="N800" s="5"/>
    </row>
    <row r="801" spans="14:14">
      <c r="N801" s="5"/>
    </row>
    <row r="802" spans="14:14">
      <c r="N802" s="5"/>
    </row>
    <row r="803" spans="14:14">
      <c r="N803" s="5"/>
    </row>
    <row r="804" spans="14:14">
      <c r="N804" s="5"/>
    </row>
    <row r="805" spans="14:14">
      <c r="N805" s="5"/>
    </row>
    <row r="806" spans="14:14">
      <c r="N806" s="5"/>
    </row>
    <row r="807" spans="14:14">
      <c r="N807" s="5"/>
    </row>
    <row r="808" spans="14:14">
      <c r="N808" s="5"/>
    </row>
    <row r="809" spans="14:14">
      <c r="N809" s="5"/>
    </row>
    <row r="810" spans="14:14">
      <c r="N810" s="5"/>
    </row>
    <row r="811" spans="14:14">
      <c r="N811" s="5"/>
    </row>
    <row r="812" spans="14:14">
      <c r="N812" s="5"/>
    </row>
    <row r="813" spans="14:14">
      <c r="N813" s="5"/>
    </row>
    <row r="814" spans="14:14">
      <c r="N814" s="5"/>
    </row>
    <row r="815" spans="14:14">
      <c r="N815" s="5"/>
    </row>
    <row r="816" spans="14:14">
      <c r="N816" s="5"/>
    </row>
    <row r="817" spans="14:14">
      <c r="N817" s="5"/>
    </row>
    <row r="818" spans="14:14">
      <c r="N818" s="5"/>
    </row>
    <row r="819" spans="14:14">
      <c r="N819" s="5"/>
    </row>
    <row r="820" spans="14:14">
      <c r="N820" s="5"/>
    </row>
    <row r="821" spans="14:14">
      <c r="N821" s="5"/>
    </row>
    <row r="822" spans="14:14">
      <c r="N822" s="5"/>
    </row>
    <row r="823" spans="14:14">
      <c r="N823" s="5"/>
    </row>
    <row r="824" spans="14:14">
      <c r="N824" s="5"/>
    </row>
    <row r="825" spans="14:14">
      <c r="N825" s="5"/>
    </row>
    <row r="826" spans="14:14">
      <c r="N826" s="5"/>
    </row>
    <row r="827" spans="14:14">
      <c r="N827" s="5"/>
    </row>
    <row r="828" spans="14:14">
      <c r="N828" s="5"/>
    </row>
    <row r="829" spans="14:14">
      <c r="N829" s="5"/>
    </row>
    <row r="830" spans="14:14">
      <c r="N830" s="5"/>
    </row>
    <row r="831" spans="14:14">
      <c r="N831" s="5"/>
    </row>
    <row r="832" spans="14:14">
      <c r="N832" s="5"/>
    </row>
    <row r="833" spans="14:14">
      <c r="N833" s="5"/>
    </row>
    <row r="834" spans="14:14">
      <c r="N834" s="5"/>
    </row>
    <row r="835" spans="14:14">
      <c r="N835" s="5"/>
    </row>
    <row r="836" spans="14:14">
      <c r="N836" s="5"/>
    </row>
    <row r="837" spans="14:14">
      <c r="N837" s="5"/>
    </row>
    <row r="838" spans="14:14">
      <c r="N838" s="5"/>
    </row>
    <row r="839" spans="14:14">
      <c r="N839" s="5"/>
    </row>
    <row r="840" spans="14:14">
      <c r="N840" s="5"/>
    </row>
    <row r="841" spans="14:14">
      <c r="N841" s="5"/>
    </row>
    <row r="842" spans="14:14">
      <c r="N842" s="5"/>
    </row>
    <row r="843" spans="14:14">
      <c r="N843" s="5"/>
    </row>
    <row r="844" spans="14:14">
      <c r="N844" s="5"/>
    </row>
    <row r="845" spans="14:14">
      <c r="N845" s="5"/>
    </row>
    <row r="846" spans="14:14">
      <c r="N846" s="5"/>
    </row>
    <row r="847" spans="14:14">
      <c r="N847" s="5"/>
    </row>
    <row r="848" spans="14:14">
      <c r="N848" s="5"/>
    </row>
    <row r="849" spans="14:14">
      <c r="N849" s="5"/>
    </row>
    <row r="850" spans="14:14">
      <c r="N850" s="5"/>
    </row>
    <row r="851" spans="14:14">
      <c r="N851" s="5"/>
    </row>
    <row r="852" spans="14:14">
      <c r="N852" s="5"/>
    </row>
    <row r="853" spans="14:14">
      <c r="N853" s="5"/>
    </row>
    <row r="854" spans="14:14">
      <c r="N854" s="5"/>
    </row>
    <row r="855" spans="14:14">
      <c r="N855" s="5"/>
    </row>
    <row r="856" spans="14:14">
      <c r="N856" s="5"/>
    </row>
    <row r="857" spans="14:14">
      <c r="N857" s="5"/>
    </row>
    <row r="858" spans="14:14">
      <c r="N858" s="5"/>
    </row>
    <row r="859" spans="14:14">
      <c r="N859" s="5"/>
    </row>
    <row r="860" spans="14:14">
      <c r="N860" s="5"/>
    </row>
    <row r="861" spans="14:14">
      <c r="N861" s="5"/>
    </row>
    <row r="862" spans="14:14">
      <c r="N862" s="5"/>
    </row>
    <row r="863" spans="14:14">
      <c r="N863" s="5"/>
    </row>
    <row r="864" spans="14:14">
      <c r="N864" s="5"/>
    </row>
    <row r="865" spans="14:14">
      <c r="N865" s="5"/>
    </row>
    <row r="866" spans="14:14">
      <c r="N866" s="5"/>
    </row>
    <row r="867" spans="14:14">
      <c r="N867" s="5"/>
    </row>
    <row r="868" spans="14:14">
      <c r="N868" s="5"/>
    </row>
    <row r="869" spans="14:14">
      <c r="N869" s="5"/>
    </row>
    <row r="870" spans="14:14">
      <c r="N870" s="5"/>
    </row>
    <row r="871" spans="14:14">
      <c r="N871" s="5"/>
    </row>
    <row r="872" spans="14:14">
      <c r="N872" s="5"/>
    </row>
    <row r="873" spans="14:14">
      <c r="N873" s="5"/>
    </row>
    <row r="874" spans="14:14">
      <c r="N874" s="5"/>
    </row>
    <row r="875" spans="14:14">
      <c r="N875" s="5"/>
    </row>
    <row r="876" spans="14:14">
      <c r="N876" s="5"/>
    </row>
    <row r="877" spans="14:14">
      <c r="N877" s="5"/>
    </row>
    <row r="878" spans="14:14">
      <c r="N878" s="5"/>
    </row>
    <row r="879" spans="14:14">
      <c r="N879" s="5"/>
    </row>
    <row r="880" spans="14:14">
      <c r="N880" s="5"/>
    </row>
    <row r="881" spans="14:14">
      <c r="N881" s="5"/>
    </row>
    <row r="882" spans="14:14">
      <c r="N882" s="5"/>
    </row>
    <row r="883" spans="14:14">
      <c r="N883" s="5"/>
    </row>
    <row r="884" spans="14:14">
      <c r="N884" s="5"/>
    </row>
    <row r="885" spans="14:14">
      <c r="N885" s="5"/>
    </row>
    <row r="886" spans="14:14">
      <c r="N886" s="5"/>
    </row>
    <row r="887" spans="14:14">
      <c r="N887" s="5"/>
    </row>
    <row r="888" spans="14:14">
      <c r="N888" s="5"/>
    </row>
    <row r="889" spans="14:14">
      <c r="N889" s="5"/>
    </row>
    <row r="890" spans="14:14">
      <c r="N890" s="5"/>
    </row>
    <row r="891" spans="14:14">
      <c r="N891" s="5"/>
    </row>
    <row r="892" spans="14:14">
      <c r="N892" s="5"/>
    </row>
    <row r="893" spans="14:14">
      <c r="N893" s="5"/>
    </row>
    <row r="894" spans="14:14">
      <c r="N894" s="5"/>
    </row>
    <row r="895" spans="14:14">
      <c r="N895" s="5"/>
    </row>
    <row r="896" spans="14:14">
      <c r="N896" s="5"/>
    </row>
    <row r="897" spans="14:14">
      <c r="N897" s="5"/>
    </row>
    <row r="898" spans="14:14">
      <c r="N898" s="5"/>
    </row>
    <row r="899" spans="14:14">
      <c r="N899" s="5"/>
    </row>
    <row r="900" spans="14:14">
      <c r="N900" s="5"/>
    </row>
    <row r="901" spans="14:14">
      <c r="N901" s="5"/>
    </row>
    <row r="902" spans="14:14">
      <c r="N902" s="5"/>
    </row>
    <row r="903" spans="14:14">
      <c r="N903" s="5"/>
    </row>
    <row r="904" spans="14:14">
      <c r="N904" s="5"/>
    </row>
    <row r="905" spans="14:14">
      <c r="N905" s="5"/>
    </row>
    <row r="906" spans="14:14">
      <c r="N906" s="5"/>
    </row>
    <row r="907" spans="14:14">
      <c r="N907" s="5"/>
    </row>
    <row r="908" spans="14:14">
      <c r="N908" s="5"/>
    </row>
    <row r="909" spans="14:14">
      <c r="N909" s="5"/>
    </row>
    <row r="910" spans="14:14">
      <c r="N910" s="5"/>
    </row>
    <row r="911" spans="14:14">
      <c r="N911" s="5"/>
    </row>
    <row r="912" spans="14:14">
      <c r="N912" s="5"/>
    </row>
    <row r="913" spans="14:14">
      <c r="N913" s="5"/>
    </row>
    <row r="914" spans="14:14">
      <c r="N914" s="5"/>
    </row>
    <row r="915" spans="14:14">
      <c r="N915" s="5"/>
    </row>
    <row r="916" spans="14:14">
      <c r="N916" s="5"/>
    </row>
    <row r="917" spans="14:14">
      <c r="N917" s="5"/>
    </row>
    <row r="918" spans="14:14">
      <c r="N918" s="5"/>
    </row>
    <row r="919" spans="14:14">
      <c r="N919" s="5"/>
    </row>
    <row r="920" spans="14:14">
      <c r="N920" s="5"/>
    </row>
    <row r="921" spans="14:14">
      <c r="N921" s="5"/>
    </row>
    <row r="922" spans="14:14">
      <c r="N922" s="5"/>
    </row>
    <row r="923" spans="14:14">
      <c r="N923" s="5"/>
    </row>
    <row r="924" spans="14:14">
      <c r="N924" s="5"/>
    </row>
    <row r="925" spans="14:14">
      <c r="N925" s="5"/>
    </row>
    <row r="926" spans="14:14">
      <c r="N926" s="5"/>
    </row>
    <row r="927" spans="14:14">
      <c r="N927" s="5"/>
    </row>
    <row r="928" spans="14:14">
      <c r="N928" s="5"/>
    </row>
    <row r="929" spans="14:14">
      <c r="N929" s="5"/>
    </row>
    <row r="930" spans="14:14">
      <c r="N930" s="5"/>
    </row>
    <row r="931" spans="14:14">
      <c r="N931" s="5"/>
    </row>
    <row r="932" spans="14:14">
      <c r="N932" s="5"/>
    </row>
    <row r="933" spans="14:14">
      <c r="N933" s="5"/>
    </row>
    <row r="934" spans="14:14">
      <c r="N934" s="5"/>
    </row>
    <row r="935" spans="14:14">
      <c r="N935" s="5"/>
    </row>
    <row r="936" spans="14:14">
      <c r="N936" s="5"/>
    </row>
    <row r="937" spans="14:14">
      <c r="N937" s="5"/>
    </row>
    <row r="938" spans="14:14">
      <c r="N938" s="5"/>
    </row>
    <row r="939" spans="14:14">
      <c r="N939" s="5"/>
    </row>
    <row r="940" spans="14:14">
      <c r="N940" s="5"/>
    </row>
    <row r="941" spans="14:14">
      <c r="N941" s="5"/>
    </row>
    <row r="942" spans="14:14">
      <c r="N942" s="5"/>
    </row>
    <row r="943" spans="14:14">
      <c r="N943" s="5"/>
    </row>
    <row r="944" spans="14:14">
      <c r="N944" s="5"/>
    </row>
    <row r="945" spans="14:14">
      <c r="N945" s="5"/>
    </row>
    <row r="946" spans="14:14">
      <c r="N946" s="5"/>
    </row>
    <row r="947" spans="14:14">
      <c r="N947" s="5"/>
    </row>
    <row r="948" spans="14:14">
      <c r="N948" s="5"/>
    </row>
    <row r="949" spans="14:14">
      <c r="N949" s="5"/>
    </row>
    <row r="950" spans="14:14">
      <c r="N950" s="5"/>
    </row>
    <row r="951" spans="14:14">
      <c r="N951" s="5"/>
    </row>
    <row r="952" spans="14:14">
      <c r="N952" s="5"/>
    </row>
    <row r="953" spans="14:14">
      <c r="N953" s="5"/>
    </row>
    <row r="954" spans="14:14">
      <c r="N954" s="5"/>
    </row>
    <row r="955" spans="14:14">
      <c r="N955" s="5"/>
    </row>
    <row r="956" spans="14:14">
      <c r="N956" s="5"/>
    </row>
    <row r="957" spans="14:14">
      <c r="N957" s="5"/>
    </row>
    <row r="958" spans="14:14">
      <c r="N958" s="5"/>
    </row>
    <row r="959" spans="14:14">
      <c r="N959" s="5"/>
    </row>
    <row r="960" spans="14:14">
      <c r="N960" s="5"/>
    </row>
    <row r="961" spans="14:14">
      <c r="N961" s="5"/>
    </row>
    <row r="962" spans="14:14">
      <c r="N962" s="5"/>
    </row>
    <row r="963" spans="14:14">
      <c r="N963" s="5"/>
    </row>
    <row r="964" spans="14:14">
      <c r="N964" s="5"/>
    </row>
    <row r="965" spans="14:14">
      <c r="N965" s="5"/>
    </row>
    <row r="966" spans="14:14">
      <c r="N966" s="5"/>
    </row>
    <row r="967" spans="14:14">
      <c r="N967" s="5"/>
    </row>
    <row r="968" spans="14:14">
      <c r="N968" s="5"/>
    </row>
    <row r="969" spans="14:14">
      <c r="N969" s="5"/>
    </row>
    <row r="970" spans="14:14">
      <c r="N970" s="5"/>
    </row>
    <row r="971" spans="14:14">
      <c r="N971" s="5"/>
    </row>
    <row r="972" spans="14:14">
      <c r="N972" s="5"/>
    </row>
    <row r="973" spans="14:14">
      <c r="N973" s="5"/>
    </row>
    <row r="974" spans="14:14">
      <c r="N974" s="5"/>
    </row>
    <row r="975" spans="14:14">
      <c r="N975" s="5"/>
    </row>
    <row r="976" spans="14:14">
      <c r="N976" s="5"/>
    </row>
    <row r="977" spans="14:14">
      <c r="N977" s="5"/>
    </row>
    <row r="978" spans="14:14">
      <c r="N978" s="5"/>
    </row>
    <row r="979" spans="14:14">
      <c r="N979" s="5"/>
    </row>
    <row r="980" spans="14:14">
      <c r="N980" s="5"/>
    </row>
    <row r="981" spans="14:14">
      <c r="N981" s="5"/>
    </row>
    <row r="982" spans="14:14">
      <c r="N982" s="5"/>
    </row>
    <row r="983" spans="14:14">
      <c r="N983" s="5"/>
    </row>
    <row r="984" spans="14:14">
      <c r="N984" s="5"/>
    </row>
    <row r="985" spans="14:14">
      <c r="N985" s="5"/>
    </row>
    <row r="986" spans="14:14">
      <c r="N986" s="5"/>
    </row>
    <row r="987" spans="14:14">
      <c r="N987" s="5"/>
    </row>
    <row r="988" spans="14:14">
      <c r="N988" s="5"/>
    </row>
    <row r="989" spans="14:14">
      <c r="N989" s="5"/>
    </row>
    <row r="990" spans="14:14">
      <c r="N990" s="5"/>
    </row>
    <row r="991" spans="14:14">
      <c r="N991" s="5"/>
    </row>
    <row r="992" spans="14:14">
      <c r="N992" s="5"/>
    </row>
    <row r="993" spans="14:14">
      <c r="N993" s="5"/>
    </row>
    <row r="994" spans="14:14">
      <c r="N994" s="5"/>
    </row>
    <row r="995" spans="14:14">
      <c r="N995" s="5"/>
    </row>
    <row r="996" spans="14:14">
      <c r="N996" s="5"/>
    </row>
    <row r="997" spans="14:14">
      <c r="N997" s="5"/>
    </row>
    <row r="998" spans="14:14">
      <c r="N998" s="5"/>
    </row>
    <row r="999" spans="14:14">
      <c r="N999" s="5"/>
    </row>
    <row r="1000" spans="14:14">
      <c r="N1000" s="5"/>
    </row>
    <row r="1001" spans="14:14">
      <c r="N1001" s="5"/>
    </row>
    <row r="1002" spans="14:14">
      <c r="N1002" s="5"/>
    </row>
    <row r="1003" spans="14:14">
      <c r="N1003" s="5"/>
    </row>
    <row r="1004" spans="14:14">
      <c r="N1004" s="5"/>
    </row>
    <row r="1005" spans="14:14">
      <c r="N1005" s="5"/>
    </row>
    <row r="1006" spans="14:14">
      <c r="N1006" s="5"/>
    </row>
    <row r="1007" spans="14:14">
      <c r="N1007" s="5"/>
    </row>
    <row r="1008" spans="14:14">
      <c r="N1008" s="5"/>
    </row>
    <row r="1009" spans="14:14">
      <c r="N1009" s="5"/>
    </row>
    <row r="1010" spans="14:14">
      <c r="N1010" s="5"/>
    </row>
    <row r="1011" spans="14:14">
      <c r="N1011" s="5"/>
    </row>
    <row r="1012" spans="14:14">
      <c r="N1012" s="5"/>
    </row>
    <row r="1013" spans="14:14">
      <c r="N1013" s="5"/>
    </row>
    <row r="1014" spans="14:14">
      <c r="N1014" s="5"/>
    </row>
    <row r="1015" spans="14:14">
      <c r="N1015" s="5"/>
    </row>
    <row r="1016" spans="14:14">
      <c r="N1016" s="5"/>
    </row>
    <row r="1017" spans="14:14">
      <c r="N1017" s="5"/>
    </row>
    <row r="1018" spans="14:14">
      <c r="N1018" s="5"/>
    </row>
    <row r="1019" spans="14:14">
      <c r="N1019" s="5"/>
    </row>
    <row r="1020" spans="14:14">
      <c r="N1020" s="5"/>
    </row>
    <row r="1021" spans="14:14">
      <c r="N1021" s="5"/>
    </row>
    <row r="1022" spans="14:14">
      <c r="N1022" s="5"/>
    </row>
    <row r="1023" spans="14:14">
      <c r="N1023" s="5"/>
    </row>
    <row r="1024" spans="14:14">
      <c r="N1024" s="5"/>
    </row>
    <row r="1025" spans="14:14">
      <c r="N1025" s="5"/>
    </row>
    <row r="1026" spans="14:14">
      <c r="N1026" s="5"/>
    </row>
    <row r="1027" spans="14:14">
      <c r="N1027" s="5"/>
    </row>
    <row r="1028" spans="14:14">
      <c r="N1028" s="5"/>
    </row>
    <row r="1029" spans="14:14">
      <c r="N1029" s="5"/>
    </row>
    <row r="1030" spans="14:14">
      <c r="N1030" s="5"/>
    </row>
    <row r="1031" spans="14:14">
      <c r="N1031" s="5"/>
    </row>
    <row r="1032" spans="14:14">
      <c r="N1032" s="5"/>
    </row>
    <row r="1033" spans="14:14">
      <c r="N1033" s="5"/>
    </row>
    <row r="1034" spans="14:14">
      <c r="N1034" s="5"/>
    </row>
    <row r="1035" spans="14:14">
      <c r="N1035" s="5"/>
    </row>
    <row r="1036" spans="14:14">
      <c r="N1036" s="5"/>
    </row>
    <row r="1037" spans="14:14">
      <c r="N1037" s="5"/>
    </row>
    <row r="1038" spans="14:14">
      <c r="N1038" s="5"/>
    </row>
    <row r="1039" spans="14:14">
      <c r="N1039" s="5"/>
    </row>
    <row r="1040" spans="14:14">
      <c r="N1040" s="5"/>
    </row>
    <row r="1041" spans="14:14">
      <c r="N1041" s="5"/>
    </row>
    <row r="1042" spans="14:14">
      <c r="N1042" s="5"/>
    </row>
    <row r="1043" spans="14:14">
      <c r="N1043" s="5"/>
    </row>
    <row r="1044" spans="14:14">
      <c r="N1044" s="5"/>
    </row>
    <row r="1045" spans="14:14">
      <c r="N1045" s="5"/>
    </row>
    <row r="1046" spans="14:14">
      <c r="N1046" s="5"/>
    </row>
    <row r="1047" spans="14:14">
      <c r="N1047" s="5"/>
    </row>
    <row r="1048" spans="14:14">
      <c r="N1048" s="5"/>
    </row>
    <row r="1049" spans="14:14">
      <c r="N1049" s="5"/>
    </row>
    <row r="1050" spans="14:14">
      <c r="N1050" s="5"/>
    </row>
    <row r="1051" spans="14:14">
      <c r="N1051" s="5"/>
    </row>
    <row r="1052" spans="14:14">
      <c r="N1052" s="5"/>
    </row>
    <row r="1053" spans="14:14">
      <c r="N1053" s="5"/>
    </row>
    <row r="1054" spans="14:14">
      <c r="N1054" s="5"/>
    </row>
    <row r="1055" spans="14:14">
      <c r="N1055" s="5"/>
    </row>
    <row r="1056" spans="14:14">
      <c r="N1056" s="5"/>
    </row>
    <row r="1057" spans="14:14">
      <c r="N1057" s="5"/>
    </row>
    <row r="1058" spans="14:14">
      <c r="N1058" s="5"/>
    </row>
    <row r="1059" spans="14:14">
      <c r="N1059" s="5"/>
    </row>
    <row r="1060" spans="14:14">
      <c r="N1060" s="5"/>
    </row>
    <row r="1061" spans="14:14">
      <c r="N1061" s="5"/>
    </row>
    <row r="1062" spans="14:14">
      <c r="N1062" s="5"/>
    </row>
    <row r="1063" spans="14:14">
      <c r="N1063" s="5"/>
    </row>
    <row r="1064" spans="14:14">
      <c r="N1064" s="5"/>
    </row>
    <row r="1065" spans="14:14">
      <c r="N1065" s="5"/>
    </row>
    <row r="1066" spans="14:14">
      <c r="N1066" s="5"/>
    </row>
    <row r="1067" spans="14:14">
      <c r="N1067" s="5"/>
    </row>
    <row r="1068" spans="14:14">
      <c r="N1068" s="5"/>
    </row>
    <row r="1069" spans="14:14">
      <c r="N1069" s="5"/>
    </row>
    <row r="1070" spans="14:14">
      <c r="N1070" s="5"/>
    </row>
    <row r="1071" spans="14:14">
      <c r="N1071" s="5"/>
    </row>
    <row r="1072" spans="14:14">
      <c r="N1072" s="5"/>
    </row>
    <row r="1073" spans="14:14">
      <c r="N1073" s="5"/>
    </row>
    <row r="1074" spans="14:14">
      <c r="N1074" s="5"/>
    </row>
    <row r="1075" spans="14:14">
      <c r="N1075" s="5"/>
    </row>
    <row r="1076" spans="14:14">
      <c r="N1076" s="5"/>
    </row>
    <row r="1077" spans="14:14">
      <c r="N1077" s="5"/>
    </row>
    <row r="1078" spans="14:14">
      <c r="N1078" s="5"/>
    </row>
    <row r="1079" spans="14:14">
      <c r="N1079" s="5"/>
    </row>
    <row r="1080" spans="14:14">
      <c r="N1080" s="5"/>
    </row>
    <row r="1081" spans="14:14">
      <c r="N1081" s="5"/>
    </row>
    <row r="1082" spans="14:14">
      <c r="N1082" s="5"/>
    </row>
    <row r="1083" spans="14:14">
      <c r="N1083" s="5"/>
    </row>
    <row r="1084" spans="14:14">
      <c r="N1084" s="5"/>
    </row>
    <row r="1085" spans="14:14">
      <c r="N1085" s="5"/>
    </row>
    <row r="1086" spans="14:14">
      <c r="N1086" s="5"/>
    </row>
    <row r="1087" spans="14:14">
      <c r="N1087" s="5"/>
    </row>
    <row r="1088" spans="14:14">
      <c r="N1088" s="5"/>
    </row>
    <row r="1089" spans="14:14">
      <c r="N1089" s="5"/>
    </row>
    <row r="1090" spans="14:14">
      <c r="N1090" s="5"/>
    </row>
    <row r="1091" spans="14:14">
      <c r="N1091" s="5"/>
    </row>
    <row r="1092" spans="14:14">
      <c r="N1092" s="5"/>
    </row>
    <row r="1093" spans="14:14">
      <c r="N1093" s="5"/>
    </row>
    <row r="1094" spans="14:14">
      <c r="N1094" s="5"/>
    </row>
    <row r="1095" spans="14:14">
      <c r="N1095" s="5"/>
    </row>
    <row r="1096" spans="14:14">
      <c r="N1096" s="5"/>
    </row>
    <row r="1097" spans="14:14">
      <c r="N1097" s="5"/>
    </row>
    <row r="1098" spans="14:14">
      <c r="N1098" s="5"/>
    </row>
    <row r="1099" spans="14:14">
      <c r="N1099" s="5"/>
    </row>
    <row r="1100" spans="14:14">
      <c r="N1100" s="5"/>
    </row>
    <row r="1101" spans="14:14">
      <c r="N1101" s="5"/>
    </row>
    <row r="1102" spans="14:14">
      <c r="N1102" s="5"/>
    </row>
    <row r="1103" spans="14:14">
      <c r="N1103" s="5"/>
    </row>
    <row r="1104" spans="14:14">
      <c r="N1104" s="5"/>
    </row>
    <row r="1105" spans="14:14">
      <c r="N1105" s="5"/>
    </row>
    <row r="1106" spans="14:14">
      <c r="N1106" s="5"/>
    </row>
    <row r="1107" spans="14:14">
      <c r="N1107" s="5"/>
    </row>
    <row r="1108" spans="14:14">
      <c r="N1108" s="5"/>
    </row>
    <row r="1109" spans="14:14">
      <c r="N1109" s="5"/>
    </row>
    <row r="1110" spans="14:14">
      <c r="N1110" s="5"/>
    </row>
    <row r="1111" spans="14:14">
      <c r="N1111" s="5"/>
    </row>
    <row r="1112" spans="14:14">
      <c r="N1112" s="5"/>
    </row>
    <row r="1113" spans="14:14">
      <c r="N1113" s="5"/>
    </row>
    <row r="1114" spans="14:14">
      <c r="N1114" s="5"/>
    </row>
    <row r="1115" spans="14:14">
      <c r="N1115" s="5"/>
    </row>
    <row r="1116" spans="14:14">
      <c r="N1116" s="5"/>
    </row>
    <row r="1117" spans="14:14">
      <c r="N1117" s="5"/>
    </row>
    <row r="1118" spans="14:14">
      <c r="N1118" s="5"/>
    </row>
    <row r="1119" spans="14:14">
      <c r="N1119" s="5"/>
    </row>
    <row r="1120" spans="14:14">
      <c r="N1120" s="5"/>
    </row>
    <row r="1121" spans="14:14">
      <c r="N1121" s="5"/>
    </row>
    <row r="1122" spans="14:14">
      <c r="N1122" s="5"/>
    </row>
    <row r="1123" spans="14:14">
      <c r="N1123" s="5"/>
    </row>
    <row r="1124" spans="14:14">
      <c r="N1124" s="5"/>
    </row>
    <row r="1125" spans="14:14">
      <c r="N1125" s="5"/>
    </row>
    <row r="1126" spans="14:14">
      <c r="N1126" s="5"/>
    </row>
    <row r="1127" spans="14:14">
      <c r="N1127" s="5"/>
    </row>
    <row r="1128" spans="14:14">
      <c r="N1128" s="5"/>
    </row>
    <row r="1129" spans="14:14">
      <c r="N1129" s="5"/>
    </row>
    <row r="1130" spans="14:14">
      <c r="N1130" s="5"/>
    </row>
    <row r="1131" spans="14:14">
      <c r="N1131" s="5"/>
    </row>
    <row r="1132" spans="14:14">
      <c r="N1132" s="5"/>
    </row>
    <row r="1133" spans="14:14">
      <c r="N1133" s="5"/>
    </row>
    <row r="1134" spans="14:14">
      <c r="N1134" s="5"/>
    </row>
    <row r="1135" spans="14:14">
      <c r="N1135" s="5"/>
    </row>
    <row r="1136" spans="14:14">
      <c r="N1136" s="5"/>
    </row>
    <row r="1137" spans="14:14">
      <c r="N1137" s="5"/>
    </row>
    <row r="1138" spans="14:14">
      <c r="N1138" s="5"/>
    </row>
    <row r="1139" spans="14:14">
      <c r="N1139" s="5"/>
    </row>
    <row r="1140" spans="14:14">
      <c r="N1140" s="5"/>
    </row>
    <row r="1141" spans="14:14">
      <c r="N1141" s="5"/>
    </row>
    <row r="1142" spans="14:14">
      <c r="N1142" s="5"/>
    </row>
    <row r="1143" spans="14:14">
      <c r="N1143" s="5"/>
    </row>
    <row r="1144" spans="14:14">
      <c r="N1144" s="5"/>
    </row>
    <row r="1145" spans="14:14">
      <c r="N1145" s="5"/>
    </row>
    <row r="1146" spans="14:14">
      <c r="N1146" s="5"/>
    </row>
    <row r="1147" spans="14:14">
      <c r="N1147" s="5"/>
    </row>
    <row r="1148" spans="14:14">
      <c r="N1148" s="5"/>
    </row>
    <row r="1149" spans="14:14">
      <c r="N1149" s="5"/>
    </row>
    <row r="1150" spans="14:14">
      <c r="N1150" s="5"/>
    </row>
    <row r="1151" spans="14:14">
      <c r="N1151" s="5"/>
    </row>
    <row r="1152" spans="14:14">
      <c r="N1152" s="5"/>
    </row>
    <row r="1153" spans="14:14">
      <c r="N1153" s="5"/>
    </row>
    <row r="1154" spans="14:14">
      <c r="N1154" s="5"/>
    </row>
    <row r="1155" spans="14:14">
      <c r="N1155" s="5"/>
    </row>
    <row r="1156" spans="14:14">
      <c r="N1156" s="5"/>
    </row>
    <row r="1157" spans="14:14">
      <c r="N1157" s="5"/>
    </row>
    <row r="1158" spans="14:14">
      <c r="N1158" s="5"/>
    </row>
    <row r="1159" spans="14:14">
      <c r="N1159" s="5"/>
    </row>
    <row r="1160" spans="14:14">
      <c r="N1160" s="5"/>
    </row>
    <row r="1161" spans="14:14">
      <c r="N1161" s="5"/>
    </row>
    <row r="1162" spans="14:14">
      <c r="N1162" s="5"/>
    </row>
    <row r="1163" spans="14:14">
      <c r="N1163" s="5"/>
    </row>
    <row r="1164" spans="14:14">
      <c r="N1164" s="5"/>
    </row>
    <row r="1165" spans="14:14">
      <c r="N1165" s="5"/>
    </row>
    <row r="1166" spans="14:14">
      <c r="N1166" s="5"/>
    </row>
    <row r="1167" spans="14:14">
      <c r="N1167" s="5"/>
    </row>
    <row r="1168" spans="14:14">
      <c r="N1168" s="5"/>
    </row>
    <row r="1169" spans="14:14">
      <c r="N1169" s="5"/>
    </row>
    <row r="1170" spans="14:14">
      <c r="N1170" s="5"/>
    </row>
    <row r="1171" spans="14:14">
      <c r="N1171" s="5"/>
    </row>
    <row r="1172" spans="14:14">
      <c r="N1172" s="5"/>
    </row>
    <row r="1173" spans="14:14">
      <c r="N1173" s="5"/>
    </row>
    <row r="1174" spans="14:14">
      <c r="N1174" s="5"/>
    </row>
    <row r="1175" spans="14:14">
      <c r="N1175" s="5"/>
    </row>
    <row r="1176" spans="14:14">
      <c r="N1176" s="5"/>
    </row>
    <row r="1177" spans="14:14">
      <c r="N1177" s="5"/>
    </row>
    <row r="1178" spans="14:14">
      <c r="N1178" s="5"/>
    </row>
    <row r="1179" spans="14:14">
      <c r="N1179" s="5"/>
    </row>
    <row r="1180" spans="14:14">
      <c r="N1180" s="5"/>
    </row>
    <row r="1181" spans="14:14">
      <c r="N1181" s="5"/>
    </row>
    <row r="1182" spans="14:14">
      <c r="N1182" s="5"/>
    </row>
    <row r="1183" spans="14:14">
      <c r="N1183" s="5"/>
    </row>
    <row r="1184" spans="14:14">
      <c r="N1184" s="5"/>
    </row>
    <row r="1185" spans="14:14">
      <c r="N1185" s="5"/>
    </row>
    <row r="1186" spans="14:14">
      <c r="N1186" s="5"/>
    </row>
    <row r="1187" spans="14:14">
      <c r="N1187" s="5"/>
    </row>
    <row r="1188" spans="14:14">
      <c r="N1188" s="5"/>
    </row>
    <row r="1189" spans="14:14">
      <c r="N1189" s="5"/>
    </row>
    <row r="1190" spans="14:14">
      <c r="N1190" s="5"/>
    </row>
    <row r="1191" spans="14:14">
      <c r="N1191" s="5"/>
    </row>
    <row r="1192" spans="14:14">
      <c r="N1192" s="5"/>
    </row>
    <row r="1193" spans="14:14">
      <c r="N1193" s="5"/>
    </row>
    <row r="1194" spans="14:14">
      <c r="N1194" s="5"/>
    </row>
    <row r="1195" spans="14:14">
      <c r="N1195" s="5"/>
    </row>
    <row r="1196" spans="14:14">
      <c r="N1196" s="5"/>
    </row>
    <row r="1197" spans="14:14">
      <c r="N1197" s="5"/>
    </row>
    <row r="1198" spans="14:14">
      <c r="N1198" s="5"/>
    </row>
    <row r="1199" spans="14:14">
      <c r="N1199" s="5"/>
    </row>
    <row r="1200" spans="14:14">
      <c r="N1200" s="5"/>
    </row>
    <row r="1201" spans="14:14">
      <c r="N1201" s="5"/>
    </row>
    <row r="1202" spans="14:14">
      <c r="N1202" s="5"/>
    </row>
    <row r="1203" spans="14:14">
      <c r="N1203" s="5"/>
    </row>
    <row r="1204" spans="14:14">
      <c r="N1204" s="5"/>
    </row>
    <row r="1205" spans="14:14">
      <c r="N1205" s="5"/>
    </row>
    <row r="1206" spans="14:14">
      <c r="N1206" s="5"/>
    </row>
    <row r="1207" spans="14:14">
      <c r="N1207" s="5"/>
    </row>
    <row r="1208" spans="14:14">
      <c r="N1208" s="5"/>
    </row>
    <row r="1209" spans="14:14">
      <c r="N1209" s="5"/>
    </row>
    <row r="1210" spans="14:14">
      <c r="N1210" s="5"/>
    </row>
    <row r="1211" spans="14:14">
      <c r="N1211" s="5"/>
    </row>
    <row r="1212" spans="14:14">
      <c r="N1212" s="5"/>
    </row>
    <row r="1213" spans="14:14">
      <c r="N1213" s="5"/>
    </row>
    <row r="1214" spans="14:14">
      <c r="N1214" s="5"/>
    </row>
    <row r="1215" spans="14:14">
      <c r="N1215" s="5"/>
    </row>
    <row r="1216" spans="14:14">
      <c r="N1216" s="5"/>
    </row>
    <row r="1217" spans="14:14">
      <c r="N1217" s="5"/>
    </row>
    <row r="1218" spans="14:14">
      <c r="N1218" s="5"/>
    </row>
    <row r="1219" spans="14:14">
      <c r="N1219" s="5"/>
    </row>
    <row r="1220" spans="14:14">
      <c r="N1220" s="5"/>
    </row>
    <row r="1221" spans="14:14">
      <c r="N1221" s="5"/>
    </row>
    <row r="1222" spans="14:14">
      <c r="N1222" s="5"/>
    </row>
    <row r="1223" spans="14:14">
      <c r="N1223" s="5"/>
    </row>
    <row r="1224" spans="14:14">
      <c r="N1224" s="5"/>
    </row>
    <row r="1225" spans="14:14">
      <c r="N1225" s="5"/>
    </row>
    <row r="1226" spans="14:14">
      <c r="N1226" s="5"/>
    </row>
    <row r="1227" spans="14:14">
      <c r="N1227" s="5"/>
    </row>
    <row r="1228" spans="14:14">
      <c r="N1228" s="5"/>
    </row>
    <row r="1229" spans="14:14">
      <c r="N1229" s="5"/>
    </row>
    <row r="1230" spans="14:14">
      <c r="N1230" s="5"/>
    </row>
    <row r="1231" spans="14:14">
      <c r="N1231" s="5"/>
    </row>
    <row r="1232" spans="14:14">
      <c r="N1232" s="5"/>
    </row>
    <row r="1233" spans="14:14">
      <c r="N1233" s="5"/>
    </row>
    <row r="1234" spans="14:14">
      <c r="N1234" s="5"/>
    </row>
    <row r="1235" spans="14:14">
      <c r="N1235" s="5"/>
    </row>
    <row r="1236" spans="14:14">
      <c r="N1236" s="5"/>
    </row>
    <row r="1237" spans="14:14">
      <c r="N1237" s="5"/>
    </row>
    <row r="1238" spans="14:14">
      <c r="N1238" s="5"/>
    </row>
    <row r="1239" spans="14:14">
      <c r="N1239" s="5"/>
    </row>
    <row r="1240" spans="14:14">
      <c r="N1240" s="5"/>
    </row>
    <row r="1241" spans="14:14">
      <c r="N1241" s="5"/>
    </row>
    <row r="1242" spans="14:14">
      <c r="N1242" s="5"/>
    </row>
    <row r="1243" spans="14:14">
      <c r="N1243" s="5"/>
    </row>
    <row r="1244" spans="14:14">
      <c r="N1244" s="5"/>
    </row>
    <row r="1245" spans="14:14">
      <c r="N1245" s="5"/>
    </row>
    <row r="1246" spans="14:14">
      <c r="N1246" s="5"/>
    </row>
    <row r="1247" spans="14:14">
      <c r="N1247" s="5"/>
    </row>
    <row r="1248" spans="14:14">
      <c r="N1248" s="5"/>
    </row>
    <row r="1249" spans="14:14">
      <c r="N1249" s="5"/>
    </row>
    <row r="1250" spans="14:14">
      <c r="N1250" s="5"/>
    </row>
    <row r="1251" spans="14:14">
      <c r="N1251" s="5"/>
    </row>
    <row r="1252" spans="14:14">
      <c r="N1252" s="5"/>
    </row>
    <row r="1253" spans="14:14">
      <c r="N1253" s="5"/>
    </row>
    <row r="1254" spans="14:14">
      <c r="N1254" s="5"/>
    </row>
    <row r="1255" spans="14:14">
      <c r="N1255" s="5"/>
    </row>
    <row r="1256" spans="14:14">
      <c r="N1256" s="5"/>
    </row>
    <row r="1257" spans="14:14">
      <c r="N1257" s="5"/>
    </row>
    <row r="1258" spans="14:14">
      <c r="N1258" s="5"/>
    </row>
    <row r="1259" spans="14:14">
      <c r="N1259" s="5"/>
    </row>
    <row r="1260" spans="14:14">
      <c r="N1260" s="5"/>
    </row>
    <row r="1261" spans="14:14">
      <c r="N1261" s="5"/>
    </row>
    <row r="1262" spans="14:14">
      <c r="N1262" s="5"/>
    </row>
    <row r="1263" spans="14:14">
      <c r="N1263" s="5"/>
    </row>
    <row r="1264" spans="14:14">
      <c r="N1264" s="5"/>
    </row>
    <row r="1265" spans="14:14">
      <c r="N1265" s="5"/>
    </row>
    <row r="1266" spans="14:14">
      <c r="N1266" s="5"/>
    </row>
    <row r="1267" spans="14:14">
      <c r="N1267" s="5"/>
    </row>
    <row r="1268" spans="14:14">
      <c r="N1268" s="5"/>
    </row>
    <row r="1269" spans="14:14">
      <c r="N1269" s="5"/>
    </row>
    <row r="1270" spans="14:14">
      <c r="N1270" s="5"/>
    </row>
    <row r="1271" spans="14:14">
      <c r="N1271" s="5"/>
    </row>
    <row r="1272" spans="14:14">
      <c r="N1272" s="5"/>
    </row>
    <row r="1273" spans="14:14">
      <c r="N1273" s="5"/>
    </row>
    <row r="1274" spans="14:14">
      <c r="N1274" s="5"/>
    </row>
    <row r="1275" spans="14:14">
      <c r="N1275" s="5"/>
    </row>
    <row r="1276" spans="14:14">
      <c r="N1276" s="5"/>
    </row>
    <row r="1277" spans="14:14">
      <c r="N1277" s="5"/>
    </row>
    <row r="1278" spans="14:14">
      <c r="N1278" s="5"/>
    </row>
    <row r="1279" spans="14:14">
      <c r="N1279" s="5"/>
    </row>
    <row r="1280" spans="14:14">
      <c r="N1280" s="5"/>
    </row>
    <row r="1281" spans="14:14">
      <c r="N1281" s="5"/>
    </row>
    <row r="1282" spans="14:14">
      <c r="N1282" s="5"/>
    </row>
    <row r="1283" spans="14:14">
      <c r="N1283" s="5"/>
    </row>
    <row r="1284" spans="14:14">
      <c r="N1284" s="5"/>
    </row>
    <row r="1285" spans="14:14">
      <c r="N1285" s="5"/>
    </row>
    <row r="1286" spans="14:14">
      <c r="N1286" s="5"/>
    </row>
    <row r="1287" spans="14:14">
      <c r="N1287" s="5"/>
    </row>
    <row r="1288" spans="14:14">
      <c r="N1288" s="5"/>
    </row>
    <row r="1289" spans="14:14">
      <c r="N1289" s="5"/>
    </row>
    <row r="1290" spans="14:14">
      <c r="N1290" s="5"/>
    </row>
    <row r="1291" spans="14:14">
      <c r="N1291" s="5"/>
    </row>
    <row r="1292" spans="14:14">
      <c r="N1292" s="5"/>
    </row>
    <row r="1293" spans="14:14">
      <c r="N1293" s="5"/>
    </row>
    <row r="1294" spans="14:14">
      <c r="N1294" s="5"/>
    </row>
    <row r="1295" spans="14:14">
      <c r="N1295" s="5"/>
    </row>
    <row r="1296" spans="14:14">
      <c r="N1296" s="5"/>
    </row>
    <row r="1297" spans="14:14">
      <c r="N1297" s="5"/>
    </row>
    <row r="1298" spans="14:14">
      <c r="N1298" s="5"/>
    </row>
    <row r="1299" spans="14:14">
      <c r="N1299" s="5"/>
    </row>
    <row r="1300" spans="14:14">
      <c r="N1300" s="5"/>
    </row>
    <row r="1301" spans="14:14">
      <c r="N1301" s="5"/>
    </row>
    <row r="1302" spans="14:14">
      <c r="N1302" s="5"/>
    </row>
    <row r="1303" spans="14:14">
      <c r="N1303" s="5"/>
    </row>
    <row r="1304" spans="14:14">
      <c r="N1304" s="5"/>
    </row>
    <row r="1305" spans="14:14">
      <c r="N1305" s="5"/>
    </row>
    <row r="1306" spans="14:14">
      <c r="N1306" s="5"/>
    </row>
    <row r="1307" spans="14:14">
      <c r="N1307" s="5"/>
    </row>
    <row r="1308" spans="14:14">
      <c r="N1308" s="5"/>
    </row>
    <row r="1309" spans="14:14">
      <c r="N1309" s="5"/>
    </row>
    <row r="1310" spans="14:14">
      <c r="N1310" s="5"/>
    </row>
    <row r="1311" spans="14:14">
      <c r="N1311" s="5"/>
    </row>
    <row r="1312" spans="14:14">
      <c r="N1312" s="5"/>
    </row>
    <row r="1313" spans="14:14">
      <c r="N1313" s="5"/>
    </row>
    <row r="1314" spans="14:14">
      <c r="N1314" s="5"/>
    </row>
    <row r="1315" spans="14:14">
      <c r="N1315" s="5"/>
    </row>
    <row r="1316" spans="14:14">
      <c r="N1316" s="5"/>
    </row>
    <row r="1317" spans="14:14">
      <c r="N1317" s="5"/>
    </row>
    <row r="1318" spans="14:14">
      <c r="N1318" s="5"/>
    </row>
    <row r="1319" spans="14:14">
      <c r="N1319" s="5"/>
    </row>
    <row r="1320" spans="14:14">
      <c r="N1320" s="5"/>
    </row>
    <row r="1321" spans="14:14">
      <c r="N1321" s="5"/>
    </row>
    <row r="1322" spans="14:14">
      <c r="N1322" s="5"/>
    </row>
    <row r="1323" spans="14:14">
      <c r="N1323" s="5"/>
    </row>
    <row r="1324" spans="14:14">
      <c r="N1324" s="5"/>
    </row>
    <row r="1325" spans="14:14">
      <c r="N1325" s="5"/>
    </row>
    <row r="1326" spans="14:14">
      <c r="N1326" s="5"/>
    </row>
    <row r="1327" spans="14:14">
      <c r="N1327" s="5"/>
    </row>
    <row r="1328" spans="14:14">
      <c r="N1328" s="5"/>
    </row>
    <row r="1329" spans="14:14">
      <c r="N1329" s="5"/>
    </row>
    <row r="1330" spans="14:14">
      <c r="N1330" s="5"/>
    </row>
    <row r="1331" spans="14:14">
      <c r="N1331" s="5"/>
    </row>
    <row r="1332" spans="14:14">
      <c r="N1332" s="5"/>
    </row>
    <row r="1333" spans="14:14">
      <c r="N1333" s="5"/>
    </row>
    <row r="1334" spans="14:14">
      <c r="N1334" s="5"/>
    </row>
    <row r="1335" spans="14:14">
      <c r="N1335" s="5"/>
    </row>
    <row r="1336" spans="14:14">
      <c r="N1336" s="5"/>
    </row>
    <row r="1337" spans="14:14">
      <c r="N1337" s="5"/>
    </row>
    <row r="1338" spans="14:14">
      <c r="N1338" s="5"/>
    </row>
    <row r="1339" spans="14:14">
      <c r="N1339" s="5"/>
    </row>
    <row r="1340" spans="14:14">
      <c r="N1340" s="5"/>
    </row>
    <row r="1341" spans="14:14">
      <c r="N1341" s="5"/>
    </row>
    <row r="1342" spans="14:14">
      <c r="N1342" s="5"/>
    </row>
    <row r="1343" spans="14:14">
      <c r="N1343" s="5"/>
    </row>
    <row r="1344" spans="14:14">
      <c r="N1344" s="5"/>
    </row>
    <row r="1345" spans="14:14">
      <c r="N1345" s="5"/>
    </row>
    <row r="1346" spans="14:14">
      <c r="N1346" s="5"/>
    </row>
    <row r="1347" spans="14:14">
      <c r="N1347" s="5"/>
    </row>
    <row r="1348" spans="14:14">
      <c r="N1348" s="5"/>
    </row>
    <row r="1349" spans="14:14">
      <c r="N1349" s="5"/>
    </row>
    <row r="1350" spans="14:14">
      <c r="N1350" s="5"/>
    </row>
    <row r="1351" spans="14:14">
      <c r="N1351" s="5"/>
    </row>
    <row r="1352" spans="14:14">
      <c r="N1352" s="5"/>
    </row>
    <row r="1353" spans="14:14">
      <c r="N1353" s="5"/>
    </row>
    <row r="1354" spans="14:14">
      <c r="N1354" s="5"/>
    </row>
    <row r="1355" spans="14:14">
      <c r="N1355" s="5"/>
    </row>
    <row r="1356" spans="14:14">
      <c r="N1356" s="5"/>
    </row>
    <row r="1357" spans="14:14">
      <c r="N1357" s="5"/>
    </row>
    <row r="1358" spans="14:14">
      <c r="N1358" s="5"/>
    </row>
    <row r="1359" spans="14:14">
      <c r="N1359" s="5"/>
    </row>
    <row r="1360" spans="14:14">
      <c r="N1360" s="5"/>
    </row>
    <row r="1361" spans="14:14">
      <c r="N1361" s="5"/>
    </row>
    <row r="1362" spans="14:14">
      <c r="N1362" s="5"/>
    </row>
    <row r="1363" spans="14:14">
      <c r="N1363" s="5"/>
    </row>
    <row r="1364" spans="14:14">
      <c r="N1364" s="5"/>
    </row>
    <row r="1365" spans="14:14">
      <c r="N1365" s="5"/>
    </row>
    <row r="1366" spans="14:14">
      <c r="N1366" s="5"/>
    </row>
    <row r="1367" spans="14:14">
      <c r="N1367" s="5"/>
    </row>
    <row r="1368" spans="14:14">
      <c r="N1368" s="5"/>
    </row>
    <row r="1369" spans="14:14">
      <c r="N1369" s="5"/>
    </row>
    <row r="1370" spans="14:14">
      <c r="N1370" s="5"/>
    </row>
    <row r="1371" spans="14:14">
      <c r="N1371" s="5"/>
    </row>
    <row r="1372" spans="14:14">
      <c r="N1372" s="5"/>
    </row>
    <row r="1373" spans="14:14">
      <c r="N1373" s="5"/>
    </row>
    <row r="1374" spans="14:14">
      <c r="N1374" s="5"/>
    </row>
    <row r="1375" spans="14:14">
      <c r="N1375" s="5"/>
    </row>
    <row r="1376" spans="14:14">
      <c r="N1376" s="5"/>
    </row>
    <row r="1377" spans="14:14">
      <c r="N1377" s="5"/>
    </row>
    <row r="1378" spans="14:14">
      <c r="N1378" s="5"/>
    </row>
    <row r="1379" spans="14:14">
      <c r="N1379" s="5"/>
    </row>
    <row r="1380" spans="14:14">
      <c r="N1380" s="5"/>
    </row>
    <row r="1381" spans="14:14">
      <c r="N1381" s="5"/>
    </row>
    <row r="1382" spans="14:14">
      <c r="N1382" s="5"/>
    </row>
    <row r="1383" spans="14:14">
      <c r="N1383" s="5"/>
    </row>
    <row r="1384" spans="14:14">
      <c r="N1384" s="5"/>
    </row>
    <row r="1385" spans="14:14">
      <c r="N1385" s="5"/>
    </row>
    <row r="1386" spans="14:14">
      <c r="N1386" s="5"/>
    </row>
    <row r="1387" spans="14:14">
      <c r="N1387" s="5"/>
    </row>
    <row r="1388" spans="14:14">
      <c r="N1388" s="5"/>
    </row>
    <row r="1389" spans="14:14">
      <c r="N1389" s="5"/>
    </row>
    <row r="1390" spans="14:14">
      <c r="N1390" s="5"/>
    </row>
    <row r="1391" spans="14:14">
      <c r="N1391" s="5"/>
    </row>
    <row r="1392" spans="14:14">
      <c r="N1392" s="5"/>
    </row>
    <row r="1393" spans="14:14">
      <c r="N1393" s="5"/>
    </row>
    <row r="1394" spans="14:14">
      <c r="N1394" s="5"/>
    </row>
    <row r="1395" spans="14:14">
      <c r="N1395" s="5"/>
    </row>
    <row r="1396" spans="14:14">
      <c r="N1396" s="5"/>
    </row>
    <row r="1397" spans="14:14">
      <c r="N1397" s="5"/>
    </row>
    <row r="1398" spans="14:14">
      <c r="N1398" s="5"/>
    </row>
    <row r="1399" spans="14:14">
      <c r="N1399" s="5"/>
    </row>
    <row r="1400" spans="14:14">
      <c r="N1400" s="5"/>
    </row>
    <row r="1401" spans="14:14">
      <c r="N1401" s="5"/>
    </row>
    <row r="1402" spans="14:14">
      <c r="N1402" s="5"/>
    </row>
    <row r="1403" spans="14:14">
      <c r="N1403" s="5"/>
    </row>
    <row r="1404" spans="14:14">
      <c r="N1404" s="5"/>
    </row>
    <row r="1405" spans="14:14">
      <c r="N1405" s="5"/>
    </row>
    <row r="1406" spans="14:14">
      <c r="N1406" s="5"/>
    </row>
    <row r="1407" spans="14:14">
      <c r="N1407" s="5"/>
    </row>
    <row r="1408" spans="14:14">
      <c r="N1408" s="5"/>
    </row>
    <row r="1409" spans="14:14">
      <c r="N1409" s="5"/>
    </row>
    <row r="1410" spans="14:14">
      <c r="N1410" s="5"/>
    </row>
    <row r="1411" spans="14:14">
      <c r="N1411" s="5"/>
    </row>
    <row r="1412" spans="14:14">
      <c r="N1412" s="5"/>
    </row>
    <row r="1413" spans="14:14">
      <c r="N1413" s="5"/>
    </row>
    <row r="1414" spans="14:14">
      <c r="N1414" s="5"/>
    </row>
    <row r="1415" spans="14:14">
      <c r="N1415" s="5"/>
    </row>
    <row r="1416" spans="14:14">
      <c r="N1416" s="5"/>
    </row>
    <row r="1417" spans="14:14">
      <c r="N1417" s="5"/>
    </row>
    <row r="1418" spans="14:14">
      <c r="N1418" s="5"/>
    </row>
    <row r="1419" spans="14:14">
      <c r="N1419" s="5"/>
    </row>
    <row r="1420" spans="14:14">
      <c r="N1420" s="5"/>
    </row>
    <row r="1421" spans="14:14">
      <c r="N1421" s="5"/>
    </row>
    <row r="1422" spans="14:14">
      <c r="N1422" s="5"/>
    </row>
    <row r="1423" spans="14:14">
      <c r="N1423" s="5"/>
    </row>
    <row r="1424" spans="14:14">
      <c r="N1424" s="5"/>
    </row>
    <row r="1425" spans="14:14">
      <c r="N1425" s="5"/>
    </row>
    <row r="1426" spans="14:14">
      <c r="N1426" s="5"/>
    </row>
    <row r="1427" spans="14:14">
      <c r="N1427" s="5"/>
    </row>
    <row r="1428" spans="14:14">
      <c r="N1428" s="5"/>
    </row>
    <row r="1429" spans="14:14">
      <c r="N1429" s="5"/>
    </row>
    <row r="1430" spans="14:14">
      <c r="N1430" s="5"/>
    </row>
    <row r="1431" spans="14:14">
      <c r="N1431" s="5"/>
    </row>
    <row r="1432" spans="14:14">
      <c r="N1432" s="5"/>
    </row>
    <row r="1433" spans="14:14">
      <c r="N1433" s="5"/>
    </row>
    <row r="1434" spans="14:14">
      <c r="N1434" s="5"/>
    </row>
    <row r="1435" spans="14:14">
      <c r="N1435" s="5"/>
    </row>
    <row r="1436" spans="14:14">
      <c r="N1436" s="5"/>
    </row>
    <row r="1437" spans="14:14">
      <c r="N1437" s="5"/>
    </row>
    <row r="1438" spans="14:14">
      <c r="N1438" s="5"/>
    </row>
    <row r="1439" spans="14:14">
      <c r="N1439" s="5"/>
    </row>
    <row r="1440" spans="14:14">
      <c r="N1440" s="5"/>
    </row>
    <row r="1441" spans="14:14">
      <c r="N1441" s="5"/>
    </row>
    <row r="1442" spans="14:14">
      <c r="N1442" s="5"/>
    </row>
    <row r="1443" spans="14:14">
      <c r="N1443" s="5"/>
    </row>
    <row r="1444" spans="14:14">
      <c r="N1444" s="5"/>
    </row>
    <row r="1445" spans="14:14">
      <c r="N1445" s="5"/>
    </row>
    <row r="1446" spans="14:14">
      <c r="N1446" s="5"/>
    </row>
    <row r="1447" spans="14:14">
      <c r="N1447" s="5"/>
    </row>
    <row r="1448" spans="14:14">
      <c r="N1448" s="5"/>
    </row>
    <row r="1449" spans="14:14">
      <c r="N1449" s="5"/>
    </row>
    <row r="1450" spans="14:14">
      <c r="N1450" s="5"/>
    </row>
    <row r="1451" spans="14:14">
      <c r="N1451" s="5"/>
    </row>
    <row r="1452" spans="14:14">
      <c r="N1452" s="5"/>
    </row>
    <row r="1453" spans="14:14">
      <c r="N1453" s="5"/>
    </row>
    <row r="1454" spans="14:14">
      <c r="N1454" s="5"/>
    </row>
    <row r="1455" spans="14:14">
      <c r="N1455" s="5"/>
    </row>
    <row r="1456" spans="14:14">
      <c r="N1456" s="5"/>
    </row>
    <row r="1457" spans="14:14">
      <c r="N1457" s="5"/>
    </row>
    <row r="1458" spans="14:14">
      <c r="N1458" s="5"/>
    </row>
    <row r="1459" spans="14:14">
      <c r="N1459" s="5"/>
    </row>
    <row r="1460" spans="14:14">
      <c r="N1460" s="5"/>
    </row>
    <row r="1461" spans="14:14">
      <c r="N1461" s="5"/>
    </row>
    <row r="1462" spans="14:14">
      <c r="N1462" s="5"/>
    </row>
    <row r="1463" spans="14:14">
      <c r="N1463" s="5"/>
    </row>
    <row r="1464" spans="14:14">
      <c r="N1464" s="5"/>
    </row>
    <row r="1465" spans="14:14">
      <c r="N1465" s="5"/>
    </row>
    <row r="1466" spans="14:14">
      <c r="N1466" s="5"/>
    </row>
    <row r="1467" spans="14:14">
      <c r="N1467" s="5"/>
    </row>
    <row r="1468" spans="14:14">
      <c r="N1468" s="5"/>
    </row>
    <row r="1469" spans="14:14">
      <c r="N1469" s="5"/>
    </row>
    <row r="1470" spans="14:14">
      <c r="N1470" s="5"/>
    </row>
    <row r="1471" spans="14:14">
      <c r="N1471" s="5"/>
    </row>
    <row r="1472" spans="14:14">
      <c r="N1472" s="5"/>
    </row>
    <row r="1473" spans="14:14">
      <c r="N1473" s="5"/>
    </row>
    <row r="1474" spans="14:14">
      <c r="N1474" s="5"/>
    </row>
    <row r="1475" spans="14:14">
      <c r="N1475" s="5"/>
    </row>
    <row r="1476" spans="14:14">
      <c r="N1476" s="5"/>
    </row>
    <row r="1477" spans="14:14">
      <c r="N1477" s="5"/>
    </row>
    <row r="1478" spans="14:14">
      <c r="N1478" s="5"/>
    </row>
    <row r="1479" spans="14:14">
      <c r="N1479" s="5"/>
    </row>
    <row r="1480" spans="14:14">
      <c r="N1480" s="5"/>
    </row>
    <row r="1481" spans="14:14">
      <c r="N1481" s="5"/>
    </row>
    <row r="1482" spans="14:14">
      <c r="N1482" s="5"/>
    </row>
    <row r="1483" spans="14:14">
      <c r="N1483" s="5"/>
    </row>
    <row r="1484" spans="14:14">
      <c r="N1484" s="5"/>
    </row>
    <row r="1485" spans="14:14">
      <c r="N1485" s="5"/>
    </row>
    <row r="1486" spans="14:14">
      <c r="N1486" s="5"/>
    </row>
    <row r="1487" spans="14:14">
      <c r="N1487" s="5"/>
    </row>
    <row r="1488" spans="14:14">
      <c r="N1488" s="5"/>
    </row>
    <row r="1489" spans="14:14">
      <c r="N1489" s="5"/>
    </row>
    <row r="1490" spans="14:14">
      <c r="N1490" s="5"/>
    </row>
    <row r="1491" spans="14:14">
      <c r="N1491" s="5"/>
    </row>
    <row r="1492" spans="14:14">
      <c r="N1492" s="5"/>
    </row>
    <row r="1493" spans="14:14">
      <c r="N1493" s="5"/>
    </row>
    <row r="1494" spans="14:14">
      <c r="N1494" s="5"/>
    </row>
    <row r="1495" spans="14:14">
      <c r="N1495" s="5"/>
    </row>
    <row r="1496" spans="14:14">
      <c r="N1496" s="5"/>
    </row>
    <row r="1497" spans="14:14">
      <c r="N1497" s="5"/>
    </row>
    <row r="1498" spans="14:14">
      <c r="N1498" s="5"/>
    </row>
    <row r="1499" spans="14:14">
      <c r="N1499" s="5"/>
    </row>
    <row r="1500" spans="14:14">
      <c r="N1500" s="5"/>
    </row>
    <row r="1501" spans="14:14">
      <c r="N1501" s="5"/>
    </row>
    <row r="1502" spans="14:14">
      <c r="N1502" s="5"/>
    </row>
    <row r="1503" spans="14:14">
      <c r="N1503" s="5"/>
    </row>
    <row r="1504" spans="14:14">
      <c r="N1504" s="5"/>
    </row>
    <row r="1505" spans="14:14">
      <c r="N1505" s="5"/>
    </row>
    <row r="1506" spans="14:14">
      <c r="N1506" s="5"/>
    </row>
    <row r="1507" spans="14:14">
      <c r="N1507" s="5"/>
    </row>
    <row r="1508" spans="14:14">
      <c r="N1508" s="5"/>
    </row>
    <row r="1509" spans="14:14">
      <c r="N1509" s="5"/>
    </row>
    <row r="1510" spans="14:14">
      <c r="N1510" s="5"/>
    </row>
    <row r="1511" spans="14:14">
      <c r="N1511" s="5"/>
    </row>
    <row r="1512" spans="14:14">
      <c r="N1512" s="5"/>
    </row>
    <row r="1513" spans="14:14">
      <c r="N1513" s="5"/>
    </row>
    <row r="1514" spans="14:14">
      <c r="N1514" s="5"/>
    </row>
    <row r="1515" spans="14:14">
      <c r="N1515" s="5"/>
    </row>
    <row r="1516" spans="14:14">
      <c r="N1516" s="5"/>
    </row>
    <row r="1517" spans="14:14">
      <c r="N1517" s="5"/>
    </row>
    <row r="1518" spans="14:14">
      <c r="N1518" s="5"/>
    </row>
    <row r="1519" spans="14:14">
      <c r="N1519" s="5"/>
    </row>
    <row r="1520" spans="14:14">
      <c r="N1520" s="5"/>
    </row>
    <row r="1521" spans="14:14">
      <c r="N1521" s="5"/>
    </row>
    <row r="1522" spans="14:14">
      <c r="N1522" s="5"/>
    </row>
    <row r="1523" spans="14:14">
      <c r="N1523" s="5"/>
    </row>
    <row r="1524" spans="14:14">
      <c r="N1524" s="5"/>
    </row>
    <row r="1525" spans="14:14">
      <c r="N1525" s="5"/>
    </row>
    <row r="1526" spans="14:14">
      <c r="N1526" s="5"/>
    </row>
    <row r="1527" spans="14:14">
      <c r="N1527" s="5"/>
    </row>
    <row r="1528" spans="14:14">
      <c r="N1528" s="5"/>
    </row>
    <row r="1529" spans="14:14">
      <c r="N1529" s="5"/>
    </row>
    <row r="1530" spans="14:14">
      <c r="N1530" s="5"/>
    </row>
    <row r="1531" spans="14:14">
      <c r="N1531" s="5"/>
    </row>
    <row r="1532" spans="14:14">
      <c r="N1532" s="5"/>
    </row>
    <row r="1533" spans="14:14">
      <c r="N1533" s="5"/>
    </row>
    <row r="1534" spans="14:14">
      <c r="N1534" s="5"/>
    </row>
    <row r="1535" spans="14:14">
      <c r="N1535" s="5"/>
    </row>
    <row r="1536" spans="14:14">
      <c r="N1536" s="5"/>
    </row>
    <row r="1537" spans="14:14">
      <c r="N1537" s="5"/>
    </row>
    <row r="1538" spans="14:14">
      <c r="N1538" s="5"/>
    </row>
    <row r="1539" spans="14:14">
      <c r="N1539" s="5"/>
    </row>
    <row r="1540" spans="14:14">
      <c r="N1540" s="5"/>
    </row>
    <row r="1541" spans="14:14">
      <c r="N1541" s="5"/>
    </row>
    <row r="1542" spans="14:14">
      <c r="N1542" s="5"/>
    </row>
    <row r="1543" spans="14:14">
      <c r="N1543" s="5"/>
    </row>
    <row r="1544" spans="14:14">
      <c r="N1544" s="5"/>
    </row>
    <row r="1545" spans="14:14">
      <c r="N1545" s="5"/>
    </row>
    <row r="1546" spans="14:14">
      <c r="N1546" s="5"/>
    </row>
    <row r="1547" spans="14:14">
      <c r="N1547" s="5"/>
    </row>
    <row r="1548" spans="14:14">
      <c r="N1548" s="5"/>
    </row>
    <row r="1549" spans="14:14">
      <c r="N1549" s="5"/>
    </row>
    <row r="1550" spans="14:14">
      <c r="N1550" s="5"/>
    </row>
    <row r="1551" spans="14:14">
      <c r="N1551" s="5"/>
    </row>
    <row r="1552" spans="14:14">
      <c r="N1552" s="5"/>
    </row>
    <row r="1553" spans="14:14">
      <c r="N1553" s="5"/>
    </row>
    <row r="1554" spans="14:14">
      <c r="N1554" s="5"/>
    </row>
    <row r="1555" spans="14:14">
      <c r="N1555" s="5"/>
    </row>
    <row r="1556" spans="14:14">
      <c r="N1556" s="5"/>
    </row>
    <row r="1557" spans="14:14">
      <c r="N1557" s="5"/>
    </row>
    <row r="1558" spans="14:14">
      <c r="N1558" s="5"/>
    </row>
    <row r="1559" spans="14:14">
      <c r="N1559" s="5"/>
    </row>
    <row r="1560" spans="14:14">
      <c r="N1560" s="5"/>
    </row>
    <row r="1561" spans="14:14">
      <c r="N1561" s="5"/>
    </row>
    <row r="1562" spans="14:14">
      <c r="N1562" s="5"/>
    </row>
    <row r="1563" spans="14:14">
      <c r="N1563" s="5"/>
    </row>
    <row r="1564" spans="14:14">
      <c r="N1564" s="5"/>
    </row>
    <row r="1565" spans="14:14">
      <c r="N1565" s="5"/>
    </row>
    <row r="1566" spans="14:14">
      <c r="N1566" s="5"/>
    </row>
    <row r="1567" spans="14:14">
      <c r="N1567" s="5"/>
    </row>
    <row r="1568" spans="14:14">
      <c r="N1568" s="5"/>
    </row>
    <row r="1569" spans="14:14">
      <c r="N1569" s="5"/>
    </row>
    <row r="1570" spans="14:14">
      <c r="N1570" s="5"/>
    </row>
    <row r="1571" spans="14:14">
      <c r="N1571" s="5"/>
    </row>
    <row r="1572" spans="14:14">
      <c r="N1572" s="5"/>
    </row>
    <row r="1573" spans="14:14">
      <c r="N1573" s="5"/>
    </row>
    <row r="1574" spans="14:14">
      <c r="N1574" s="5"/>
    </row>
    <row r="1575" spans="14:14">
      <c r="N1575" s="5"/>
    </row>
    <row r="1576" spans="14:14">
      <c r="N1576" s="5"/>
    </row>
    <row r="1577" spans="14:14">
      <c r="N1577" s="5"/>
    </row>
    <row r="1578" spans="14:14">
      <c r="N1578" s="5"/>
    </row>
    <row r="1579" spans="14:14">
      <c r="N1579" s="5"/>
    </row>
    <row r="1580" spans="14:14">
      <c r="N1580" s="5"/>
    </row>
    <row r="1581" spans="14:14">
      <c r="N1581" s="5"/>
    </row>
    <row r="1582" spans="14:14">
      <c r="N1582" s="5"/>
    </row>
    <row r="1583" spans="14:14">
      <c r="N1583" s="5"/>
    </row>
    <row r="1584" spans="14:14">
      <c r="N1584" s="5"/>
    </row>
    <row r="1585" spans="14:14">
      <c r="N1585" s="5"/>
    </row>
    <row r="1586" spans="14:14">
      <c r="N1586" s="5"/>
    </row>
    <row r="1587" spans="14:14">
      <c r="N1587" s="5"/>
    </row>
    <row r="1588" spans="14:14">
      <c r="N1588" s="5"/>
    </row>
    <row r="1589" spans="14:14">
      <c r="N1589" s="5"/>
    </row>
    <row r="1590" spans="14:14">
      <c r="N1590" s="5"/>
    </row>
    <row r="1591" spans="14:14">
      <c r="N1591" s="5"/>
    </row>
    <row r="1592" spans="14:14">
      <c r="N1592" s="5"/>
    </row>
    <row r="1593" spans="14:14">
      <c r="N1593" s="5"/>
    </row>
    <row r="1594" spans="14:14">
      <c r="N1594" s="5"/>
    </row>
    <row r="1595" spans="14:14">
      <c r="N1595" s="5"/>
    </row>
    <row r="1596" spans="14:14">
      <c r="N1596" s="5"/>
    </row>
    <row r="1597" spans="14:14">
      <c r="N1597" s="5"/>
    </row>
    <row r="1598" spans="14:14">
      <c r="N1598" s="5"/>
    </row>
    <row r="1599" spans="14:14">
      <c r="N1599" s="5"/>
    </row>
    <row r="1600" spans="14:14">
      <c r="N1600" s="5"/>
    </row>
    <row r="1601" spans="14:14">
      <c r="N1601" s="5"/>
    </row>
    <row r="1602" spans="14:14">
      <c r="N1602" s="5"/>
    </row>
    <row r="1603" spans="14:14">
      <c r="N1603" s="5"/>
    </row>
    <row r="1604" spans="14:14">
      <c r="N1604" s="5"/>
    </row>
    <row r="1605" spans="14:14">
      <c r="N1605" s="5"/>
    </row>
    <row r="1606" spans="14:14">
      <c r="N1606" s="5"/>
    </row>
    <row r="1607" spans="14:14">
      <c r="N1607" s="5"/>
    </row>
    <row r="1608" spans="14:14">
      <c r="N1608" s="5"/>
    </row>
    <row r="1609" spans="14:14">
      <c r="N1609" s="5"/>
    </row>
    <row r="1610" spans="14:14">
      <c r="N1610" s="5"/>
    </row>
    <row r="1611" spans="14:14">
      <c r="N1611" s="5"/>
    </row>
    <row r="1612" spans="14:14">
      <c r="N1612" s="5"/>
    </row>
    <row r="1613" spans="14:14">
      <c r="N1613" s="5"/>
    </row>
    <row r="1614" spans="14:14">
      <c r="N1614" s="5"/>
    </row>
    <row r="1615" spans="14:14">
      <c r="N1615" s="5"/>
    </row>
    <row r="1616" spans="14:14">
      <c r="N1616" s="5"/>
    </row>
    <row r="1617" spans="14:14">
      <c r="N1617" s="5"/>
    </row>
    <row r="1618" spans="14:14">
      <c r="N1618" s="5"/>
    </row>
    <row r="1619" spans="14:14">
      <c r="N1619" s="5"/>
    </row>
    <row r="1620" spans="14:14">
      <c r="N1620" s="5"/>
    </row>
    <row r="1621" spans="14:14">
      <c r="N1621" s="5"/>
    </row>
    <row r="1622" spans="14:14">
      <c r="N1622" s="5"/>
    </row>
    <row r="1623" spans="14:14">
      <c r="N1623" s="5"/>
    </row>
    <row r="1624" spans="14:14">
      <c r="N1624" s="5"/>
    </row>
    <row r="1625" spans="14:14">
      <c r="N1625" s="5"/>
    </row>
    <row r="1626" spans="14:14">
      <c r="N1626" s="5"/>
    </row>
    <row r="1627" spans="14:14">
      <c r="N1627" s="5"/>
    </row>
    <row r="1628" spans="14:14">
      <c r="N1628" s="5"/>
    </row>
    <row r="1629" spans="14:14">
      <c r="N1629" s="5"/>
    </row>
    <row r="1630" spans="14:14">
      <c r="N1630" s="5"/>
    </row>
    <row r="1631" spans="14:14">
      <c r="N1631" s="5"/>
    </row>
    <row r="1632" spans="14:14">
      <c r="N1632" s="5"/>
    </row>
    <row r="1633" spans="14:14">
      <c r="N1633" s="5"/>
    </row>
    <row r="1634" spans="14:14">
      <c r="N1634" s="5"/>
    </row>
    <row r="1635" spans="14:14">
      <c r="N1635" s="5"/>
    </row>
    <row r="1636" spans="14:14">
      <c r="N1636" s="5"/>
    </row>
    <row r="1637" spans="14:14">
      <c r="N1637" s="5"/>
    </row>
    <row r="1638" spans="14:14">
      <c r="N1638" s="5"/>
    </row>
    <row r="1639" spans="14:14">
      <c r="N1639" s="5"/>
    </row>
    <row r="1640" spans="14:14">
      <c r="N1640" s="5"/>
    </row>
    <row r="1641" spans="14:14">
      <c r="N1641" s="5"/>
    </row>
    <row r="1642" spans="14:14">
      <c r="N1642" s="5"/>
    </row>
    <row r="1643" spans="14:14">
      <c r="N1643" s="5"/>
    </row>
    <row r="1644" spans="14:14">
      <c r="N1644" s="5"/>
    </row>
    <row r="1645" spans="14:14">
      <c r="N1645" s="5"/>
    </row>
    <row r="1646" spans="14:14">
      <c r="N1646" s="5"/>
    </row>
    <row r="1647" spans="14:14">
      <c r="N1647" s="5"/>
    </row>
    <row r="1648" spans="14:14">
      <c r="N1648" s="5"/>
    </row>
    <row r="1649" spans="14:14">
      <c r="N1649" s="5"/>
    </row>
    <row r="1650" spans="14:14">
      <c r="N1650" s="5"/>
    </row>
    <row r="1651" spans="14:14">
      <c r="N1651" s="5"/>
    </row>
    <row r="1652" spans="14:14">
      <c r="N1652" s="5"/>
    </row>
    <row r="1653" spans="14:14">
      <c r="N1653" s="5"/>
    </row>
    <row r="1654" spans="14:14">
      <c r="N1654" s="5"/>
    </row>
    <row r="1655" spans="14:14">
      <c r="N1655" s="5"/>
    </row>
    <row r="1656" spans="14:14">
      <c r="N1656" s="5"/>
    </row>
    <row r="1657" spans="14:14">
      <c r="N1657" s="5"/>
    </row>
    <row r="1658" spans="14:14">
      <c r="N1658" s="5"/>
    </row>
    <row r="1659" spans="14:14">
      <c r="N1659" s="5"/>
    </row>
    <row r="1660" spans="14:14">
      <c r="N1660" s="5"/>
    </row>
    <row r="1661" spans="14:14">
      <c r="N1661" s="5"/>
    </row>
    <row r="1662" spans="14:14">
      <c r="N1662" s="5"/>
    </row>
    <row r="1663" spans="14:14">
      <c r="N1663" s="5"/>
    </row>
    <row r="1664" spans="14:14">
      <c r="N1664" s="5"/>
    </row>
    <row r="1665" spans="14:14">
      <c r="N1665" s="5"/>
    </row>
    <row r="1666" spans="14:14">
      <c r="N1666" s="5"/>
    </row>
    <row r="1667" spans="14:14">
      <c r="N1667" s="5"/>
    </row>
    <row r="1668" spans="14:14">
      <c r="N1668" s="5"/>
    </row>
    <row r="1669" spans="14:14">
      <c r="N1669" s="5"/>
    </row>
    <row r="1670" spans="14:14">
      <c r="N1670" s="5"/>
    </row>
    <row r="1671" spans="14:14">
      <c r="N1671" s="5"/>
    </row>
    <row r="1672" spans="14:14">
      <c r="N1672" s="5"/>
    </row>
    <row r="1673" spans="14:14">
      <c r="N1673" s="5"/>
    </row>
    <row r="1674" spans="14:14">
      <c r="N1674" s="5"/>
    </row>
    <row r="1675" spans="14:14">
      <c r="N1675" s="5"/>
    </row>
    <row r="1676" spans="14:14">
      <c r="N1676" s="5"/>
    </row>
    <row r="1677" spans="14:14">
      <c r="N1677" s="5"/>
    </row>
    <row r="1678" spans="14:14">
      <c r="N1678" s="5"/>
    </row>
    <row r="1679" spans="14:14">
      <c r="N1679" s="5"/>
    </row>
    <row r="1680" spans="14:14">
      <c r="N1680" s="5"/>
    </row>
    <row r="1681" spans="14:14">
      <c r="N1681" s="5"/>
    </row>
    <row r="1682" spans="14:14">
      <c r="N1682" s="5"/>
    </row>
    <row r="1683" spans="14:14">
      <c r="N1683" s="5"/>
    </row>
    <row r="1684" spans="14:14">
      <c r="N1684" s="5"/>
    </row>
    <row r="1685" spans="14:14">
      <c r="N1685" s="5"/>
    </row>
    <row r="1686" spans="14:14">
      <c r="N1686" s="5"/>
    </row>
    <row r="1687" spans="14:14">
      <c r="N1687" s="5"/>
    </row>
    <row r="1688" spans="14:14">
      <c r="N1688" s="5"/>
    </row>
    <row r="1689" spans="14:14">
      <c r="N1689" s="5"/>
    </row>
    <row r="1690" spans="14:14">
      <c r="N1690" s="5"/>
    </row>
    <row r="1691" spans="14:14">
      <c r="N1691" s="5"/>
    </row>
    <row r="1692" spans="14:14">
      <c r="N1692" s="5"/>
    </row>
    <row r="1693" spans="14:14">
      <c r="N1693" s="5"/>
    </row>
    <row r="1694" spans="14:14">
      <c r="N1694" s="5"/>
    </row>
    <row r="1695" spans="14:14">
      <c r="N1695" s="5"/>
    </row>
    <row r="1696" spans="14:14">
      <c r="N1696" s="5"/>
    </row>
    <row r="1697" spans="14:14">
      <c r="N1697" s="5"/>
    </row>
    <row r="1698" spans="14:14">
      <c r="N1698" s="5"/>
    </row>
    <row r="1699" spans="14:14">
      <c r="N1699" s="5"/>
    </row>
    <row r="1700" spans="14:14">
      <c r="N1700" s="5"/>
    </row>
    <row r="1701" spans="14:14">
      <c r="N1701" s="5"/>
    </row>
    <row r="1702" spans="14:14">
      <c r="N1702" s="5"/>
    </row>
    <row r="1703" spans="14:14">
      <c r="N1703" s="5"/>
    </row>
    <row r="1704" spans="14:14">
      <c r="N1704" s="5"/>
    </row>
    <row r="1705" spans="14:14">
      <c r="N1705" s="5"/>
    </row>
    <row r="1706" spans="14:14">
      <c r="N1706" s="5"/>
    </row>
    <row r="1707" spans="14:14">
      <c r="N1707" s="5"/>
    </row>
    <row r="1708" spans="14:14">
      <c r="N1708" s="5"/>
    </row>
    <row r="1709" spans="14:14">
      <c r="N1709" s="5"/>
    </row>
    <row r="1710" spans="14:14">
      <c r="N1710" s="5"/>
    </row>
    <row r="1711" spans="14:14">
      <c r="N1711" s="5"/>
    </row>
    <row r="1712" spans="14:14">
      <c r="N1712" s="5"/>
    </row>
    <row r="1713" spans="14:14">
      <c r="N1713" s="5"/>
    </row>
    <row r="1714" spans="14:14">
      <c r="N1714" s="5"/>
    </row>
    <row r="1715" spans="14:14">
      <c r="N1715" s="5"/>
    </row>
    <row r="1716" spans="14:14">
      <c r="N1716" s="5"/>
    </row>
    <row r="1717" spans="14:14">
      <c r="N1717" s="5"/>
    </row>
    <row r="1718" spans="14:14">
      <c r="N1718" s="5"/>
    </row>
    <row r="1719" spans="14:14">
      <c r="N1719" s="5"/>
    </row>
    <row r="1720" spans="14:14">
      <c r="N1720" s="5"/>
    </row>
    <row r="1721" spans="14:14">
      <c r="N1721" s="5"/>
    </row>
    <row r="1722" spans="14:14">
      <c r="N1722" s="5"/>
    </row>
    <row r="1723" spans="14:14">
      <c r="N1723" s="5"/>
    </row>
    <row r="1724" spans="14:14">
      <c r="N1724" s="5"/>
    </row>
    <row r="1725" spans="14:14">
      <c r="N1725" s="5"/>
    </row>
    <row r="1726" spans="14:14">
      <c r="N1726" s="5"/>
    </row>
    <row r="1727" spans="14:14">
      <c r="N1727" s="5"/>
    </row>
    <row r="1728" spans="14:14">
      <c r="N1728" s="5"/>
    </row>
    <row r="1729" spans="14:14">
      <c r="N1729" s="5"/>
    </row>
    <row r="1730" spans="14:14">
      <c r="N1730" s="5"/>
    </row>
    <row r="1731" spans="14:14">
      <c r="N1731" s="5"/>
    </row>
    <row r="1732" spans="14:14">
      <c r="N1732" s="5"/>
    </row>
    <row r="1733" spans="14:14">
      <c r="N1733" s="5"/>
    </row>
    <row r="1734" spans="14:14">
      <c r="N1734" s="5"/>
    </row>
    <row r="1735" spans="14:14">
      <c r="N1735" s="5"/>
    </row>
    <row r="1736" spans="14:14">
      <c r="N1736" s="5"/>
    </row>
    <row r="1737" spans="14:14">
      <c r="N1737" s="5"/>
    </row>
    <row r="1738" spans="14:14">
      <c r="N1738" s="5"/>
    </row>
    <row r="1739" spans="14:14">
      <c r="N1739" s="5"/>
    </row>
    <row r="1740" spans="14:14">
      <c r="N1740" s="5"/>
    </row>
    <row r="1741" spans="14:14">
      <c r="N1741" s="5"/>
    </row>
    <row r="1742" spans="14:14">
      <c r="N1742" s="5"/>
    </row>
    <row r="1743" spans="14:14">
      <c r="N1743" s="5"/>
    </row>
    <row r="1744" spans="14:14">
      <c r="N1744" s="5"/>
    </row>
    <row r="1745" spans="14:14">
      <c r="N1745" s="5"/>
    </row>
    <row r="1746" spans="14:14">
      <c r="N1746" s="5"/>
    </row>
    <row r="1747" spans="14:14">
      <c r="N1747" s="5"/>
    </row>
    <row r="1748" spans="14:14">
      <c r="N1748" s="5"/>
    </row>
    <row r="1749" spans="14:14">
      <c r="N1749" s="5"/>
    </row>
    <row r="1750" spans="14:14">
      <c r="N1750" s="5"/>
    </row>
    <row r="1751" spans="14:14">
      <c r="N1751" s="5"/>
    </row>
    <row r="1752" spans="14:14">
      <c r="N1752" s="5"/>
    </row>
    <row r="1753" spans="14:14">
      <c r="N1753" s="5"/>
    </row>
    <row r="1754" spans="14:14">
      <c r="N1754" s="5"/>
    </row>
    <row r="1755" spans="14:14">
      <c r="N1755" s="5"/>
    </row>
    <row r="1756" spans="14:14">
      <c r="N1756" s="5"/>
    </row>
    <row r="1757" spans="14:14">
      <c r="N1757" s="5"/>
    </row>
    <row r="1758" spans="14:14">
      <c r="N1758" s="5"/>
    </row>
    <row r="1759" spans="14:14">
      <c r="N1759" s="5"/>
    </row>
    <row r="1760" spans="14:14">
      <c r="N1760" s="5"/>
    </row>
    <row r="1761" spans="14:14">
      <c r="N1761" s="5"/>
    </row>
    <row r="1762" spans="14:14">
      <c r="N1762" s="5"/>
    </row>
    <row r="1763" spans="14:14">
      <c r="N1763" s="5"/>
    </row>
    <row r="1764" spans="14:14">
      <c r="N1764" s="5"/>
    </row>
    <row r="1765" spans="14:14">
      <c r="N1765" s="5"/>
    </row>
    <row r="1766" spans="14:14">
      <c r="N1766" s="5"/>
    </row>
    <row r="1767" spans="14:14">
      <c r="N1767" s="5"/>
    </row>
    <row r="1768" spans="14:14">
      <c r="N1768" s="5"/>
    </row>
    <row r="1769" spans="14:14">
      <c r="N1769" s="5"/>
    </row>
    <row r="1770" spans="14:14">
      <c r="N1770" s="5"/>
    </row>
    <row r="1771" spans="14:14">
      <c r="N1771" s="5"/>
    </row>
    <row r="1772" spans="14:14">
      <c r="N1772" s="5"/>
    </row>
    <row r="1773" spans="14:14">
      <c r="N1773" s="5"/>
    </row>
    <row r="1774" spans="14:14">
      <c r="N1774" s="5"/>
    </row>
    <row r="1775" spans="14:14">
      <c r="N1775" s="5"/>
    </row>
    <row r="1776" spans="14:14">
      <c r="N1776" s="5"/>
    </row>
    <row r="1777" spans="14:14">
      <c r="N1777" s="5"/>
    </row>
    <row r="1778" spans="14:14">
      <c r="N1778" s="5"/>
    </row>
    <row r="1779" spans="14:14">
      <c r="N1779" s="5"/>
    </row>
    <row r="1780" spans="14:14">
      <c r="N1780" s="5"/>
    </row>
    <row r="1781" spans="14:14">
      <c r="N1781" s="5"/>
    </row>
    <row r="1782" spans="14:14">
      <c r="N1782" s="5"/>
    </row>
    <row r="1783" spans="14:14">
      <c r="N1783" s="5"/>
    </row>
    <row r="1784" spans="14:14">
      <c r="N1784" s="5"/>
    </row>
    <row r="1785" spans="14:14">
      <c r="N1785" s="5"/>
    </row>
    <row r="1786" spans="14:14">
      <c r="N1786" s="5"/>
    </row>
    <row r="1787" spans="14:14">
      <c r="N1787" s="5"/>
    </row>
    <row r="1788" spans="14:14">
      <c r="N1788" s="5"/>
    </row>
    <row r="1789" spans="14:14">
      <c r="N1789" s="5"/>
    </row>
    <row r="1790" spans="14:14">
      <c r="N1790" s="5"/>
    </row>
    <row r="1791" spans="14:14">
      <c r="N1791" s="5"/>
    </row>
    <row r="1792" spans="14:14">
      <c r="N1792" s="5"/>
    </row>
    <row r="1793" spans="14:14">
      <c r="N1793" s="5"/>
    </row>
    <row r="1794" spans="14:14">
      <c r="N1794" s="5"/>
    </row>
    <row r="1795" spans="14:14">
      <c r="N1795" s="5"/>
    </row>
    <row r="1796" spans="14:14">
      <c r="N1796" s="5"/>
    </row>
    <row r="1797" spans="14:14">
      <c r="N1797" s="5"/>
    </row>
    <row r="1798" spans="14:14">
      <c r="N1798" s="5"/>
    </row>
    <row r="1799" spans="14:14">
      <c r="N1799" s="5"/>
    </row>
    <row r="1800" spans="14:14">
      <c r="N1800" s="5"/>
    </row>
    <row r="1801" spans="14:14">
      <c r="N1801" s="5"/>
    </row>
    <row r="1802" spans="14:14">
      <c r="N1802" s="5"/>
    </row>
    <row r="1803" spans="14:14">
      <c r="N1803" s="5"/>
    </row>
    <row r="1804" spans="14:14">
      <c r="N1804" s="5"/>
    </row>
    <row r="1805" spans="14:14">
      <c r="N1805" s="5"/>
    </row>
    <row r="1806" spans="14:14">
      <c r="N1806" s="5"/>
    </row>
    <row r="1807" spans="14:14">
      <c r="N1807" s="5"/>
    </row>
    <row r="1808" spans="14:14">
      <c r="N1808" s="5"/>
    </row>
    <row r="1809" spans="14:14">
      <c r="N1809" s="5"/>
    </row>
    <row r="1810" spans="14:14">
      <c r="N1810" s="5"/>
    </row>
    <row r="1811" spans="14:14">
      <c r="N1811" s="5"/>
    </row>
    <row r="1812" spans="14:14">
      <c r="N1812" s="5"/>
    </row>
    <row r="1813" spans="14:14">
      <c r="N1813" s="5"/>
    </row>
    <row r="1814" spans="14:14">
      <c r="N1814" s="5"/>
    </row>
    <row r="1815" spans="14:14">
      <c r="N1815" s="5"/>
    </row>
    <row r="1816" spans="14:14">
      <c r="N1816" s="5"/>
    </row>
    <row r="1817" spans="14:14">
      <c r="N1817" s="5"/>
    </row>
    <row r="1818" spans="14:14">
      <c r="N1818" s="5"/>
    </row>
    <row r="1819" spans="14:14">
      <c r="N1819" s="5"/>
    </row>
    <row r="1820" spans="14:14">
      <c r="N1820" s="5"/>
    </row>
    <row r="1821" spans="14:14">
      <c r="N1821" s="5"/>
    </row>
    <row r="1822" spans="14:14">
      <c r="N1822" s="5"/>
    </row>
    <row r="1823" spans="14:14">
      <c r="N1823" s="5"/>
    </row>
    <row r="1824" spans="14:14">
      <c r="N1824" s="5"/>
    </row>
    <row r="1825" spans="14:14">
      <c r="N1825" s="5"/>
    </row>
    <row r="1826" spans="14:14">
      <c r="N1826" s="5"/>
    </row>
    <row r="1827" spans="14:14">
      <c r="N1827" s="5"/>
    </row>
    <row r="1828" spans="14:14">
      <c r="N1828" s="5"/>
    </row>
    <row r="1829" spans="14:14">
      <c r="N1829" s="5"/>
    </row>
    <row r="1830" spans="14:14">
      <c r="N1830" s="5"/>
    </row>
    <row r="1831" spans="14:14">
      <c r="N1831" s="5"/>
    </row>
    <row r="1832" spans="14:14">
      <c r="N1832" s="5"/>
    </row>
    <row r="1833" spans="14:14">
      <c r="N1833" s="5"/>
    </row>
    <row r="1834" spans="14:14">
      <c r="N1834" s="5"/>
    </row>
    <row r="1835" spans="14:14">
      <c r="N1835" s="5"/>
    </row>
    <row r="1836" spans="14:14">
      <c r="N1836" s="5"/>
    </row>
    <row r="1837" spans="14:14">
      <c r="N1837" s="5"/>
    </row>
    <row r="1838" spans="14:14">
      <c r="N1838" s="5"/>
    </row>
    <row r="1839" spans="14:14">
      <c r="N1839" s="5"/>
    </row>
    <row r="1840" spans="14:14">
      <c r="N1840" s="5"/>
    </row>
    <row r="1841" spans="14:14">
      <c r="N1841" s="5"/>
    </row>
    <row r="1842" spans="14:14">
      <c r="N1842" s="5"/>
    </row>
    <row r="1843" spans="14:14">
      <c r="N1843" s="5"/>
    </row>
    <row r="1844" spans="14:14">
      <c r="N1844" s="5"/>
    </row>
    <row r="1845" spans="14:14">
      <c r="N1845" s="5"/>
    </row>
    <row r="1846" spans="14:14">
      <c r="N1846" s="5"/>
    </row>
    <row r="1847" spans="14:14">
      <c r="N1847" s="5"/>
    </row>
    <row r="1848" spans="14:14">
      <c r="N1848" s="5"/>
    </row>
    <row r="1849" spans="14:14">
      <c r="N1849" s="5"/>
    </row>
    <row r="1850" spans="14:14">
      <c r="N1850" s="5"/>
    </row>
    <row r="1851" spans="14:14">
      <c r="N1851" s="5"/>
    </row>
    <row r="1852" spans="14:14">
      <c r="N1852" s="5"/>
    </row>
    <row r="1853" spans="14:14">
      <c r="N1853" s="5"/>
    </row>
    <row r="1854" spans="14:14">
      <c r="N1854" s="5"/>
    </row>
    <row r="1855" spans="14:14">
      <c r="N1855" s="5"/>
    </row>
    <row r="1856" spans="14:14">
      <c r="N1856" s="5"/>
    </row>
    <row r="1857" spans="14:14">
      <c r="N1857" s="5"/>
    </row>
    <row r="1858" spans="14:14">
      <c r="N1858" s="5"/>
    </row>
    <row r="1859" spans="14:14">
      <c r="N1859" s="5"/>
    </row>
    <row r="1860" spans="14:14">
      <c r="N1860" s="5"/>
    </row>
    <row r="1861" spans="14:14">
      <c r="N1861" s="5"/>
    </row>
    <row r="1862" spans="14:14">
      <c r="N1862" s="5"/>
    </row>
    <row r="1863" spans="14:14">
      <c r="N1863" s="5"/>
    </row>
    <row r="1864" spans="14:14">
      <c r="N1864" s="5"/>
    </row>
    <row r="1865" spans="14:14">
      <c r="N1865" s="5"/>
    </row>
    <row r="1866" spans="14:14">
      <c r="N1866" s="5"/>
    </row>
    <row r="1867" spans="14:14">
      <c r="N1867" s="5"/>
    </row>
    <row r="1868" spans="14:14">
      <c r="N1868" s="5"/>
    </row>
    <row r="1869" spans="14:14">
      <c r="N1869" s="5"/>
    </row>
    <row r="1870" spans="14:14">
      <c r="N1870" s="5"/>
    </row>
    <row r="1871" spans="14:14">
      <c r="N1871" s="5"/>
    </row>
    <row r="1872" spans="14:14">
      <c r="N1872" s="5"/>
    </row>
    <row r="1873" spans="14:14">
      <c r="N1873" s="5"/>
    </row>
    <row r="1874" spans="14:14">
      <c r="N1874" s="5"/>
    </row>
    <row r="1875" spans="14:14">
      <c r="N1875" s="5"/>
    </row>
    <row r="1876" spans="14:14">
      <c r="N1876" s="5"/>
    </row>
    <row r="1877" spans="14:14">
      <c r="N1877" s="5"/>
    </row>
    <row r="1878" spans="14:14">
      <c r="N1878" s="5"/>
    </row>
    <row r="1879" spans="14:14">
      <c r="N1879" s="5"/>
    </row>
    <row r="1880" spans="14:14">
      <c r="N1880" s="5"/>
    </row>
    <row r="1881" spans="14:14">
      <c r="N1881" s="5"/>
    </row>
    <row r="1882" spans="14:14">
      <c r="N1882" s="5"/>
    </row>
    <row r="1883" spans="14:14">
      <c r="N1883" s="5"/>
    </row>
    <row r="1884" spans="14:14">
      <c r="N1884" s="5"/>
    </row>
    <row r="1885" spans="14:14">
      <c r="N1885" s="5"/>
    </row>
    <row r="1886" spans="14:14">
      <c r="N1886" s="5"/>
    </row>
    <row r="1887" spans="14:14">
      <c r="N1887" s="5"/>
    </row>
    <row r="1888" spans="14:14">
      <c r="N1888" s="5"/>
    </row>
    <row r="1889" spans="14:14">
      <c r="N1889" s="5"/>
    </row>
    <row r="1890" spans="14:14">
      <c r="N1890" s="5"/>
    </row>
    <row r="1891" spans="14:14">
      <c r="N1891" s="5"/>
    </row>
    <row r="1892" spans="14:14">
      <c r="N1892" s="5"/>
    </row>
    <row r="1893" spans="14:14">
      <c r="N1893" s="5"/>
    </row>
    <row r="1894" spans="14:14">
      <c r="N1894" s="5"/>
    </row>
    <row r="1895" spans="14:14">
      <c r="N1895" s="5"/>
    </row>
    <row r="1896" spans="14:14">
      <c r="N1896" s="5"/>
    </row>
    <row r="1897" spans="14:14">
      <c r="N1897" s="5"/>
    </row>
    <row r="1898" spans="14:14">
      <c r="N1898" s="5"/>
    </row>
    <row r="1899" spans="14:14">
      <c r="N1899" s="5"/>
    </row>
    <row r="1900" spans="14:14">
      <c r="N1900" s="5"/>
    </row>
    <row r="1901" spans="14:14">
      <c r="N1901" s="5"/>
    </row>
    <row r="1902" spans="14:14">
      <c r="N1902" s="5"/>
    </row>
    <row r="1903" spans="14:14">
      <c r="N1903" s="5"/>
    </row>
    <row r="1904" spans="14:14">
      <c r="N1904" s="5"/>
    </row>
    <row r="1905" spans="14:14">
      <c r="N1905" s="5"/>
    </row>
    <row r="1906" spans="14:14">
      <c r="N1906" s="5"/>
    </row>
    <row r="1907" spans="14:14">
      <c r="N1907" s="5"/>
    </row>
    <row r="1908" spans="14:14">
      <c r="N1908" s="5"/>
    </row>
    <row r="1909" spans="14:14">
      <c r="N1909" s="5"/>
    </row>
    <row r="1910" spans="14:14">
      <c r="N1910" s="5"/>
    </row>
    <row r="1911" spans="14:14">
      <c r="N1911" s="5"/>
    </row>
    <row r="1912" spans="14:14">
      <c r="N1912" s="5"/>
    </row>
    <row r="1913" spans="14:14">
      <c r="N1913" s="5"/>
    </row>
    <row r="1914" spans="14:14">
      <c r="N1914" s="5"/>
    </row>
    <row r="1915" spans="14:14">
      <c r="N1915" s="5"/>
    </row>
    <row r="1916" spans="14:14">
      <c r="N1916" s="5"/>
    </row>
    <row r="1917" spans="14:14">
      <c r="N1917" s="5"/>
    </row>
    <row r="1918" spans="14:14">
      <c r="N1918" s="5"/>
    </row>
    <row r="1919" spans="14:14">
      <c r="N1919" s="5"/>
    </row>
    <row r="1920" spans="14:14">
      <c r="N1920" s="5"/>
    </row>
    <row r="1921" spans="14:14">
      <c r="N1921" s="5"/>
    </row>
    <row r="1922" spans="14:14">
      <c r="N1922" s="5"/>
    </row>
    <row r="1923" spans="14:14">
      <c r="N1923" s="5"/>
    </row>
    <row r="1924" spans="14:14">
      <c r="N1924" s="5"/>
    </row>
    <row r="1925" spans="14:14">
      <c r="N1925" s="5"/>
    </row>
    <row r="1926" spans="14:14">
      <c r="N1926" s="5"/>
    </row>
    <row r="1927" spans="14:14">
      <c r="N1927" s="5"/>
    </row>
    <row r="1928" spans="14:14">
      <c r="N1928" s="5"/>
    </row>
    <row r="1929" spans="14:14">
      <c r="N1929" s="5"/>
    </row>
    <row r="1930" spans="14:14">
      <c r="N1930" s="5"/>
    </row>
    <row r="1931" spans="14:14">
      <c r="N1931" s="5"/>
    </row>
    <row r="1932" spans="14:14">
      <c r="N1932" s="5"/>
    </row>
    <row r="1933" spans="14:14">
      <c r="N1933" s="5"/>
    </row>
    <row r="1934" spans="14:14">
      <c r="N1934" s="5"/>
    </row>
    <row r="1935" spans="14:14">
      <c r="N1935" s="5"/>
    </row>
    <row r="1936" spans="14:14">
      <c r="N1936" s="5"/>
    </row>
    <row r="1937" spans="14:14">
      <c r="N1937" s="5"/>
    </row>
    <row r="1938" spans="14:14">
      <c r="N1938" s="5"/>
    </row>
    <row r="1939" spans="14:14">
      <c r="N1939" s="5"/>
    </row>
    <row r="1940" spans="14:14">
      <c r="N1940" s="5"/>
    </row>
    <row r="1941" spans="14:14">
      <c r="N1941" s="5"/>
    </row>
    <row r="1942" spans="14:14">
      <c r="N1942" s="5"/>
    </row>
    <row r="1943" spans="14:14">
      <c r="N1943" s="5"/>
    </row>
    <row r="1944" spans="14:14">
      <c r="N1944" s="5"/>
    </row>
    <row r="1945" spans="14:14">
      <c r="N1945" s="5"/>
    </row>
    <row r="1946" spans="14:14">
      <c r="N1946" s="5"/>
    </row>
    <row r="1947" spans="14:14">
      <c r="N1947" s="5"/>
    </row>
    <row r="1948" spans="14:14">
      <c r="N1948" s="5"/>
    </row>
    <row r="1949" spans="14:14">
      <c r="N1949" s="5"/>
    </row>
    <row r="1950" spans="14:14">
      <c r="N1950" s="5"/>
    </row>
    <row r="1951" spans="14:14">
      <c r="N1951" s="5"/>
    </row>
    <row r="1952" spans="14:14">
      <c r="N1952" s="5"/>
    </row>
    <row r="1953" spans="14:14">
      <c r="N1953" s="5"/>
    </row>
    <row r="1954" spans="14:14">
      <c r="N1954" s="5"/>
    </row>
    <row r="1955" spans="14:14">
      <c r="N1955" s="5"/>
    </row>
    <row r="1956" spans="14:14">
      <c r="N1956" s="5"/>
    </row>
    <row r="1957" spans="14:14">
      <c r="N1957" s="5"/>
    </row>
    <row r="1958" spans="14:14">
      <c r="N1958" s="5"/>
    </row>
    <row r="1959" spans="14:14">
      <c r="N1959" s="5"/>
    </row>
    <row r="1960" spans="14:14">
      <c r="N1960" s="5"/>
    </row>
    <row r="1961" spans="14:14">
      <c r="N1961" s="5"/>
    </row>
    <row r="1962" spans="14:14">
      <c r="N1962" s="5"/>
    </row>
    <row r="1963" spans="14:14">
      <c r="N1963" s="5"/>
    </row>
    <row r="1964" spans="14:14">
      <c r="N1964" s="5"/>
    </row>
    <row r="1965" spans="14:14">
      <c r="N1965" s="5"/>
    </row>
    <row r="1966" spans="14:14">
      <c r="N1966" s="5"/>
    </row>
    <row r="1967" spans="14:14">
      <c r="N1967" s="5"/>
    </row>
    <row r="1968" spans="14:14">
      <c r="N1968" s="5"/>
    </row>
    <row r="1969" spans="14:14">
      <c r="N1969" s="5"/>
    </row>
    <row r="1970" spans="14:14">
      <c r="N1970" s="5"/>
    </row>
    <row r="1971" spans="14:14">
      <c r="N1971" s="5"/>
    </row>
    <row r="1972" spans="14:14">
      <c r="N1972" s="5"/>
    </row>
    <row r="1973" spans="14:14">
      <c r="N1973" s="5"/>
    </row>
    <row r="1974" spans="14:14">
      <c r="N1974" s="5"/>
    </row>
    <row r="1975" spans="14:14">
      <c r="N1975" s="5"/>
    </row>
    <row r="1976" spans="14:14">
      <c r="N1976" s="5"/>
    </row>
    <row r="1977" spans="14:14">
      <c r="N1977" s="5"/>
    </row>
    <row r="1978" spans="14:14">
      <c r="N1978" s="5"/>
    </row>
    <row r="1979" spans="14:14">
      <c r="N1979" s="5"/>
    </row>
    <row r="1980" spans="14:14">
      <c r="N1980" s="5"/>
    </row>
    <row r="1981" spans="14:14">
      <c r="N1981" s="5"/>
    </row>
    <row r="1982" spans="14:14">
      <c r="N1982" s="5"/>
    </row>
    <row r="1983" spans="14:14">
      <c r="N1983" s="5"/>
    </row>
    <row r="1984" spans="14:14">
      <c r="N1984" s="5"/>
    </row>
    <row r="1985" spans="14:14">
      <c r="N1985" s="5"/>
    </row>
    <row r="1986" spans="14:14">
      <c r="N1986" s="5"/>
    </row>
    <row r="1987" spans="14:14">
      <c r="N1987" s="5"/>
    </row>
    <row r="1988" spans="14:14">
      <c r="N1988" s="5"/>
    </row>
    <row r="1989" spans="14:14">
      <c r="N1989" s="5"/>
    </row>
    <row r="1990" spans="14:14">
      <c r="N1990" s="5"/>
    </row>
    <row r="1991" spans="14:14">
      <c r="N1991" s="5"/>
    </row>
    <row r="1992" spans="14:14">
      <c r="N1992" s="5"/>
    </row>
    <row r="1993" spans="14:14">
      <c r="N1993" s="5"/>
    </row>
    <row r="1994" spans="14:14">
      <c r="N1994" s="5"/>
    </row>
    <row r="1995" spans="14:14">
      <c r="N1995" s="5"/>
    </row>
    <row r="1996" spans="14:14">
      <c r="N1996" s="5"/>
    </row>
    <row r="1997" spans="14:14">
      <c r="N1997" s="5"/>
    </row>
    <row r="1998" spans="14:14">
      <c r="N1998" s="5"/>
    </row>
    <row r="1999" spans="14:14">
      <c r="N1999" s="5"/>
    </row>
    <row r="2000" spans="14:14">
      <c r="N2000" s="5"/>
    </row>
    <row r="2001" spans="14:14">
      <c r="N2001" s="5"/>
    </row>
    <row r="2002" spans="14:14">
      <c r="N2002" s="5"/>
    </row>
    <row r="2003" spans="14:14">
      <c r="N2003" s="5"/>
    </row>
    <row r="2004" spans="14:14">
      <c r="N2004" s="5"/>
    </row>
    <row r="2005" spans="14:14">
      <c r="N2005" s="5"/>
    </row>
    <row r="2006" spans="14:14">
      <c r="N2006" s="5"/>
    </row>
    <row r="2007" spans="14:14">
      <c r="N2007" s="5"/>
    </row>
    <row r="2008" spans="14:14">
      <c r="N2008" s="5"/>
    </row>
    <row r="2009" spans="14:14">
      <c r="N2009" s="5"/>
    </row>
    <row r="2010" spans="14:14">
      <c r="N2010" s="5"/>
    </row>
    <row r="2011" spans="14:14">
      <c r="N2011" s="5"/>
    </row>
    <row r="2012" spans="14:14">
      <c r="N2012" s="5"/>
    </row>
    <row r="2013" spans="14:14">
      <c r="N2013" s="5"/>
    </row>
    <row r="2014" spans="14:14">
      <c r="N2014" s="5"/>
    </row>
    <row r="2015" spans="14:14">
      <c r="N2015" s="5"/>
    </row>
    <row r="2016" spans="14:14">
      <c r="N2016" s="5"/>
    </row>
    <row r="2017" spans="14:14">
      <c r="N2017" s="5"/>
    </row>
    <row r="2018" spans="14:14">
      <c r="N2018" s="5"/>
    </row>
    <row r="2019" spans="14:14">
      <c r="N2019" s="5"/>
    </row>
    <row r="2020" spans="14:14">
      <c r="N2020" s="5"/>
    </row>
    <row r="2021" spans="14:14">
      <c r="N2021" s="5"/>
    </row>
    <row r="2022" spans="14:14">
      <c r="N2022" s="5"/>
    </row>
    <row r="2023" spans="14:14">
      <c r="N2023" s="5"/>
    </row>
    <row r="2024" spans="14:14">
      <c r="N2024" s="5"/>
    </row>
    <row r="2025" spans="14:14">
      <c r="N2025" s="5"/>
    </row>
    <row r="2026" spans="14:14">
      <c r="N2026" s="5"/>
    </row>
    <row r="2027" spans="14:14">
      <c r="N2027" s="5"/>
    </row>
    <row r="2028" spans="14:14">
      <c r="N2028" s="5"/>
    </row>
    <row r="2029" spans="14:14">
      <c r="N2029" s="5"/>
    </row>
    <row r="2030" spans="14:14">
      <c r="N2030" s="5"/>
    </row>
    <row r="2031" spans="14:14">
      <c r="N2031" s="5"/>
    </row>
    <row r="2032" spans="14:14">
      <c r="N2032" s="5"/>
    </row>
    <row r="2033" spans="14:14">
      <c r="N2033" s="5"/>
    </row>
    <row r="2034" spans="14:14">
      <c r="N2034" s="5"/>
    </row>
    <row r="2035" spans="14:14">
      <c r="N2035" s="5"/>
    </row>
    <row r="2036" spans="14:14">
      <c r="N2036" s="5"/>
    </row>
    <row r="2037" spans="14:14">
      <c r="N2037" s="5"/>
    </row>
    <row r="2038" spans="14:14">
      <c r="N2038" s="5"/>
    </row>
    <row r="2039" spans="14:14">
      <c r="N2039" s="5"/>
    </row>
    <row r="2040" spans="14:14">
      <c r="N2040" s="5"/>
    </row>
    <row r="2041" spans="14:14">
      <c r="N2041" s="5"/>
    </row>
    <row r="2042" spans="14:14">
      <c r="N2042" s="5"/>
    </row>
    <row r="2043" spans="14:14">
      <c r="N2043" s="5"/>
    </row>
    <row r="2044" spans="14:14">
      <c r="N2044" s="5"/>
    </row>
    <row r="2045" spans="14:14">
      <c r="N2045" s="5"/>
    </row>
    <row r="2046" spans="14:14">
      <c r="N2046" s="5"/>
    </row>
    <row r="2047" spans="14:14">
      <c r="N2047" s="5"/>
    </row>
    <row r="2048" spans="14:14">
      <c r="N2048" s="5"/>
    </row>
    <row r="2049" spans="14:14">
      <c r="N2049" s="5"/>
    </row>
    <row r="2050" spans="14:14">
      <c r="N2050" s="5"/>
    </row>
    <row r="2051" spans="14:14">
      <c r="N2051" s="5"/>
    </row>
    <row r="2052" spans="14:14">
      <c r="N2052" s="5"/>
    </row>
    <row r="2053" spans="14:14">
      <c r="N2053" s="5"/>
    </row>
    <row r="2054" spans="14:14">
      <c r="N2054" s="5"/>
    </row>
    <row r="2055" spans="14:14">
      <c r="N2055" s="5"/>
    </row>
    <row r="2056" spans="14:14">
      <c r="N2056" s="5"/>
    </row>
    <row r="2057" spans="14:14">
      <c r="N2057" s="5"/>
    </row>
    <row r="2058" spans="14:14">
      <c r="N2058" s="5"/>
    </row>
    <row r="2059" spans="14:14">
      <c r="N2059" s="5"/>
    </row>
    <row r="2060" spans="14:14">
      <c r="N2060" s="5"/>
    </row>
    <row r="2061" spans="14:14">
      <c r="N2061" s="5"/>
    </row>
    <row r="2062" spans="14:14">
      <c r="N2062" s="5"/>
    </row>
    <row r="2063" spans="14:14">
      <c r="N2063" s="5"/>
    </row>
    <row r="2064" spans="14:14">
      <c r="N2064" s="5"/>
    </row>
    <row r="2065" spans="14:14">
      <c r="N2065" s="5"/>
    </row>
    <row r="2066" spans="14:14">
      <c r="N2066" s="5"/>
    </row>
    <row r="2067" spans="14:14">
      <c r="N2067" s="5"/>
    </row>
    <row r="2068" spans="14:14">
      <c r="N2068" s="5"/>
    </row>
    <row r="2069" spans="14:14">
      <c r="N2069" s="5"/>
    </row>
    <row r="2070" spans="14:14">
      <c r="N2070" s="5"/>
    </row>
    <row r="2071" spans="14:14">
      <c r="N2071" s="5"/>
    </row>
    <row r="2072" spans="14:14">
      <c r="N2072" s="5"/>
    </row>
    <row r="2073" spans="14:14">
      <c r="N2073" s="5"/>
    </row>
    <row r="2074" spans="14:14">
      <c r="N2074" s="5"/>
    </row>
    <row r="2075" spans="14:14">
      <c r="N2075" s="5"/>
    </row>
    <row r="2076" spans="14:14">
      <c r="N2076" s="5"/>
    </row>
    <row r="2077" spans="14:14">
      <c r="N2077" s="5"/>
    </row>
    <row r="2078" spans="14:14">
      <c r="N2078" s="5"/>
    </row>
    <row r="2079" spans="14:14">
      <c r="N2079" s="5"/>
    </row>
    <row r="2080" spans="14:14">
      <c r="N2080" s="5"/>
    </row>
    <row r="2081" spans="14:14">
      <c r="N2081" s="5"/>
    </row>
    <row r="2082" spans="14:14">
      <c r="N2082" s="5"/>
    </row>
    <row r="2083" spans="14:14">
      <c r="N2083" s="5"/>
    </row>
    <row r="2084" spans="14:14">
      <c r="N2084" s="5"/>
    </row>
    <row r="2085" spans="14:14">
      <c r="N2085" s="5"/>
    </row>
    <row r="2086" spans="14:14">
      <c r="N2086" s="5"/>
    </row>
    <row r="2087" spans="14:14">
      <c r="N2087" s="5"/>
    </row>
    <row r="2088" spans="14:14">
      <c r="N2088" s="5"/>
    </row>
    <row r="2089" spans="14:14">
      <c r="N2089" s="5"/>
    </row>
    <row r="2090" spans="14:14">
      <c r="N2090" s="5"/>
    </row>
    <row r="2091" spans="14:14">
      <c r="N2091" s="5"/>
    </row>
    <row r="2092" spans="14:14">
      <c r="N2092" s="5"/>
    </row>
    <row r="2093" spans="14:14">
      <c r="N2093" s="5"/>
    </row>
    <row r="2094" spans="14:14">
      <c r="N2094" s="5"/>
    </row>
    <row r="2095" spans="14:14">
      <c r="N2095" s="5"/>
    </row>
    <row r="2096" spans="14:14">
      <c r="N2096" s="5"/>
    </row>
    <row r="2097" spans="14:14">
      <c r="N2097" s="5"/>
    </row>
    <row r="2098" spans="14:14">
      <c r="N2098" s="5"/>
    </row>
    <row r="2099" spans="14:14">
      <c r="N2099" s="5"/>
    </row>
    <row r="2100" spans="14:14">
      <c r="N2100" s="5"/>
    </row>
    <row r="2101" spans="14:14">
      <c r="N2101" s="5"/>
    </row>
    <row r="2102" spans="14:14">
      <c r="N2102" s="5"/>
    </row>
    <row r="2103" spans="14:14">
      <c r="N2103" s="5"/>
    </row>
    <row r="2104" spans="14:14">
      <c r="N2104" s="5"/>
    </row>
    <row r="2105" spans="14:14">
      <c r="N2105" s="5"/>
    </row>
    <row r="2106" spans="14:14">
      <c r="N2106" s="5"/>
    </row>
    <row r="2107" spans="14:14">
      <c r="N2107" s="5"/>
    </row>
    <row r="2108" spans="14:14">
      <c r="N2108" s="5"/>
    </row>
    <row r="2109" spans="14:14">
      <c r="N2109" s="5"/>
    </row>
    <row r="2110" spans="14:14">
      <c r="N2110" s="5"/>
    </row>
    <row r="2111" spans="14:14">
      <c r="N2111" s="5"/>
    </row>
    <row r="2112" spans="14:14">
      <c r="N2112" s="5"/>
    </row>
    <row r="2113" spans="14:14">
      <c r="N2113" s="5"/>
    </row>
    <row r="2114" spans="14:14">
      <c r="N2114" s="5"/>
    </row>
    <row r="2115" spans="14:14">
      <c r="N2115" s="5"/>
    </row>
    <row r="2116" spans="14:14">
      <c r="N2116" s="5"/>
    </row>
    <row r="2117" spans="14:14">
      <c r="N2117" s="5"/>
    </row>
    <row r="2118" spans="14:14">
      <c r="N2118" s="5"/>
    </row>
    <row r="2119" spans="14:14">
      <c r="N2119" s="5"/>
    </row>
    <row r="2120" spans="14:14">
      <c r="N2120" s="5"/>
    </row>
    <row r="2121" spans="14:14">
      <c r="N2121" s="5"/>
    </row>
    <row r="2122" spans="14:14">
      <c r="N2122" s="5"/>
    </row>
    <row r="2123" spans="14:14">
      <c r="N2123" s="5"/>
    </row>
    <row r="2124" spans="14:14">
      <c r="N2124" s="5"/>
    </row>
    <row r="2125" spans="14:14">
      <c r="N2125" s="5"/>
    </row>
    <row r="2126" spans="14:14">
      <c r="N2126" s="5"/>
    </row>
    <row r="2127" spans="14:14">
      <c r="N2127" s="5"/>
    </row>
    <row r="2128" spans="14:14">
      <c r="N2128" s="5"/>
    </row>
    <row r="2129" spans="14:14">
      <c r="N2129" s="5"/>
    </row>
    <row r="2130" spans="14:14">
      <c r="N2130" s="5"/>
    </row>
    <row r="2131" spans="14:14">
      <c r="N2131" s="5"/>
    </row>
    <row r="2132" spans="14:14">
      <c r="N2132" s="5"/>
    </row>
    <row r="2133" spans="14:14">
      <c r="N2133" s="5"/>
    </row>
    <row r="2134" spans="14:14">
      <c r="N2134" s="5"/>
    </row>
    <row r="2135" spans="14:14">
      <c r="N2135" s="5"/>
    </row>
    <row r="2136" spans="14:14">
      <c r="N2136" s="5"/>
    </row>
    <row r="2137" spans="14:14">
      <c r="N2137" s="5"/>
    </row>
    <row r="2138" spans="14:14">
      <c r="N2138" s="5"/>
    </row>
    <row r="2139" spans="14:14">
      <c r="N2139" s="5"/>
    </row>
    <row r="2140" spans="14:14">
      <c r="N2140" s="5"/>
    </row>
    <row r="2141" spans="14:14">
      <c r="N2141" s="5"/>
    </row>
    <row r="2142" spans="14:14">
      <c r="N2142" s="5"/>
    </row>
    <row r="2143" spans="14:14">
      <c r="N2143" s="5"/>
    </row>
    <row r="2144" spans="14:14">
      <c r="N2144" s="5"/>
    </row>
    <row r="2145" spans="14:14">
      <c r="N2145" s="5"/>
    </row>
    <row r="2146" spans="14:14">
      <c r="N2146" s="5"/>
    </row>
    <row r="2147" spans="14:14">
      <c r="N2147" s="5"/>
    </row>
    <row r="2148" spans="14:14">
      <c r="N2148" s="5"/>
    </row>
    <row r="2149" spans="14:14">
      <c r="N2149" s="5"/>
    </row>
    <row r="2150" spans="14:14">
      <c r="N2150" s="5"/>
    </row>
    <row r="2151" spans="14:14">
      <c r="N2151" s="5"/>
    </row>
    <row r="2152" spans="14:14">
      <c r="N2152" s="5"/>
    </row>
    <row r="2153" spans="14:14">
      <c r="N2153" s="5"/>
    </row>
    <row r="2154" spans="14:14">
      <c r="N2154" s="5"/>
    </row>
    <row r="2155" spans="14:14">
      <c r="N2155" s="5"/>
    </row>
    <row r="2156" spans="14:14">
      <c r="N2156" s="5"/>
    </row>
    <row r="2157" spans="14:14">
      <c r="N2157" s="5"/>
    </row>
    <row r="2158" spans="14:14">
      <c r="N2158" s="5"/>
    </row>
    <row r="2159" spans="14:14">
      <c r="N2159" s="5"/>
    </row>
    <row r="2160" spans="14:14">
      <c r="N2160" s="5"/>
    </row>
    <row r="2161" spans="14:14">
      <c r="N2161" s="5"/>
    </row>
    <row r="2162" spans="14:14">
      <c r="N2162" s="5"/>
    </row>
    <row r="2163" spans="14:14">
      <c r="N2163" s="5"/>
    </row>
    <row r="2164" spans="14:14">
      <c r="N2164" s="5"/>
    </row>
    <row r="2165" spans="14:14">
      <c r="N2165" s="5"/>
    </row>
    <row r="2166" spans="14:14">
      <c r="N2166" s="5"/>
    </row>
    <row r="2167" spans="14:14">
      <c r="N2167" s="5"/>
    </row>
    <row r="2168" spans="14:14">
      <c r="N2168" s="5"/>
    </row>
    <row r="2169" spans="14:14">
      <c r="N2169" s="5"/>
    </row>
    <row r="2170" spans="14:14">
      <c r="N2170" s="5"/>
    </row>
    <row r="2171" spans="14:14">
      <c r="N2171" s="5"/>
    </row>
    <row r="2172" spans="14:14">
      <c r="N2172" s="5"/>
    </row>
    <row r="2173" spans="14:14">
      <c r="N2173" s="5"/>
    </row>
    <row r="2174" spans="14:14">
      <c r="N2174" s="5"/>
    </row>
    <row r="2175" spans="14:14">
      <c r="N2175" s="5"/>
    </row>
    <row r="2176" spans="14:14">
      <c r="N2176" s="5"/>
    </row>
    <row r="2177" spans="14:14">
      <c r="N2177" s="5"/>
    </row>
    <row r="2178" spans="14:14">
      <c r="N2178" s="5"/>
    </row>
    <row r="2179" spans="14:14">
      <c r="N2179" s="5"/>
    </row>
    <row r="2180" spans="14:14">
      <c r="N2180" s="5"/>
    </row>
    <row r="2181" spans="14:14">
      <c r="N2181" s="5"/>
    </row>
    <row r="2182" spans="14:14">
      <c r="N2182" s="5"/>
    </row>
    <row r="2183" spans="14:14">
      <c r="N2183" s="5"/>
    </row>
    <row r="2184" spans="14:14">
      <c r="N2184" s="5"/>
    </row>
    <row r="2185" spans="14:14">
      <c r="N2185" s="5"/>
    </row>
    <row r="2186" spans="14:14">
      <c r="N2186" s="5"/>
    </row>
    <row r="2187" spans="14:14">
      <c r="N2187" s="5"/>
    </row>
    <row r="2188" spans="14:14">
      <c r="N2188" s="5"/>
    </row>
    <row r="2189" spans="14:14">
      <c r="N2189" s="5"/>
    </row>
    <row r="2190" spans="14:14">
      <c r="N2190" s="5"/>
    </row>
    <row r="2191" spans="14:14">
      <c r="N2191" s="5"/>
    </row>
    <row r="2192" spans="14:14">
      <c r="N2192" s="5"/>
    </row>
    <row r="2193" spans="14:14">
      <c r="N2193" s="5"/>
    </row>
    <row r="2194" spans="14:14">
      <c r="N2194" s="5"/>
    </row>
    <row r="2195" spans="14:14">
      <c r="N2195" s="5"/>
    </row>
    <row r="2196" spans="14:14">
      <c r="N2196" s="5"/>
    </row>
    <row r="2197" spans="14:14">
      <c r="N2197" s="5"/>
    </row>
    <row r="2198" spans="14:14">
      <c r="N2198" s="5"/>
    </row>
    <row r="2199" spans="14:14">
      <c r="N2199" s="5"/>
    </row>
    <row r="2200" spans="14:14">
      <c r="N2200" s="5"/>
    </row>
    <row r="2201" spans="14:14">
      <c r="N2201" s="5"/>
    </row>
    <row r="2202" spans="14:14">
      <c r="N2202" s="5"/>
    </row>
    <row r="2203" spans="14:14">
      <c r="N2203" s="5"/>
    </row>
    <row r="2204" spans="14:14">
      <c r="N2204" s="5"/>
    </row>
    <row r="2205" spans="14:14">
      <c r="N2205" s="5"/>
    </row>
    <row r="2206" spans="14:14">
      <c r="N2206" s="5"/>
    </row>
    <row r="2207" spans="14:14">
      <c r="N2207" s="5"/>
    </row>
    <row r="2208" spans="14:14">
      <c r="N2208" s="5"/>
    </row>
    <row r="2209" spans="14:14">
      <c r="N2209" s="5"/>
    </row>
    <row r="2210" spans="14:14">
      <c r="N2210" s="5"/>
    </row>
    <row r="2211" spans="14:14">
      <c r="N2211" s="5"/>
    </row>
    <row r="2212" spans="14:14">
      <c r="N2212" s="5"/>
    </row>
    <row r="2213" spans="14:14">
      <c r="N2213" s="5"/>
    </row>
    <row r="2214" spans="14:14">
      <c r="N2214" s="5"/>
    </row>
    <row r="2215" spans="14:14">
      <c r="N2215" s="5"/>
    </row>
    <row r="2216" spans="14:14">
      <c r="N2216" s="5"/>
    </row>
    <row r="2217" spans="14:14">
      <c r="N2217" s="5"/>
    </row>
    <row r="2218" spans="14:14">
      <c r="N2218" s="5"/>
    </row>
    <row r="2219" spans="14:14">
      <c r="N2219" s="5"/>
    </row>
    <row r="2220" spans="14:14">
      <c r="N2220" s="5"/>
    </row>
    <row r="2221" spans="14:14">
      <c r="N2221" s="5"/>
    </row>
    <row r="2222" spans="14:14">
      <c r="N2222" s="5"/>
    </row>
    <row r="2223" spans="14:14">
      <c r="N2223" s="5"/>
    </row>
    <row r="2224" spans="14:14">
      <c r="N2224" s="5"/>
    </row>
    <row r="2225" spans="14:14">
      <c r="N2225" s="5"/>
    </row>
    <row r="2226" spans="14:14">
      <c r="N2226" s="5"/>
    </row>
    <row r="2227" spans="14:14">
      <c r="N2227" s="5"/>
    </row>
    <row r="2228" spans="14:14">
      <c r="N2228" s="5"/>
    </row>
    <row r="2229" spans="14:14">
      <c r="N2229" s="5"/>
    </row>
    <row r="2230" spans="14:14">
      <c r="N2230" s="5"/>
    </row>
    <row r="2231" spans="14:14">
      <c r="N2231" s="5"/>
    </row>
    <row r="2232" spans="14:14">
      <c r="N2232" s="5"/>
    </row>
    <row r="2233" spans="14:14">
      <c r="N2233" s="5"/>
    </row>
    <row r="2234" spans="14:14">
      <c r="N2234" s="5"/>
    </row>
    <row r="2235" spans="14:14">
      <c r="N2235" s="5"/>
    </row>
    <row r="2236" spans="14:14">
      <c r="N2236" s="5"/>
    </row>
    <row r="2237" spans="14:14">
      <c r="N2237" s="5"/>
    </row>
    <row r="2238" spans="14:14">
      <c r="N2238" s="5"/>
    </row>
    <row r="2239" spans="14:14">
      <c r="N2239" s="5"/>
    </row>
    <row r="2240" spans="14:14">
      <c r="N2240" s="5"/>
    </row>
    <row r="2241" spans="14:14">
      <c r="N2241" s="5"/>
    </row>
    <row r="2242" spans="14:14">
      <c r="N2242" s="5"/>
    </row>
    <row r="2243" spans="14:14">
      <c r="N2243" s="5"/>
    </row>
    <row r="2244" spans="14:14">
      <c r="N2244" s="5"/>
    </row>
    <row r="2245" spans="14:14">
      <c r="N2245" s="5"/>
    </row>
    <row r="2246" spans="14:14">
      <c r="N2246" s="5"/>
    </row>
    <row r="2247" spans="14:14">
      <c r="N2247" s="5"/>
    </row>
    <row r="2248" spans="14:14">
      <c r="N2248" s="5"/>
    </row>
    <row r="2249" spans="14:14">
      <c r="N2249" s="5"/>
    </row>
    <row r="2250" spans="14:14">
      <c r="N2250" s="5"/>
    </row>
    <row r="2251" spans="14:14">
      <c r="N2251" s="5"/>
    </row>
    <row r="2252" spans="14:14">
      <c r="N2252" s="5"/>
    </row>
    <row r="2253" spans="14:14">
      <c r="N2253" s="5"/>
    </row>
    <row r="2254" spans="14:14">
      <c r="N2254" s="5"/>
    </row>
    <row r="2255" spans="14:14">
      <c r="N2255" s="5"/>
    </row>
    <row r="2256" spans="14:14">
      <c r="N2256" s="5"/>
    </row>
    <row r="2257" spans="14:14">
      <c r="N2257" s="5"/>
    </row>
    <row r="2258" spans="14:14">
      <c r="N2258" s="5"/>
    </row>
    <row r="2259" spans="14:14">
      <c r="N2259" s="5"/>
    </row>
    <row r="2260" spans="14:14">
      <c r="N2260" s="5"/>
    </row>
    <row r="2261" spans="14:14">
      <c r="N2261" s="5"/>
    </row>
    <row r="2262" spans="14:14">
      <c r="N2262" s="5"/>
    </row>
    <row r="2263" spans="14:14">
      <c r="N2263" s="5"/>
    </row>
    <row r="2264" spans="14:14">
      <c r="N2264" s="5"/>
    </row>
    <row r="2265" spans="14:14">
      <c r="N2265" s="5"/>
    </row>
    <row r="2266" spans="14:14">
      <c r="N2266" s="5"/>
    </row>
    <row r="2267" spans="14:14">
      <c r="N2267" s="5"/>
    </row>
    <row r="2268" spans="14:14">
      <c r="N2268" s="5"/>
    </row>
    <row r="2269" spans="14:14">
      <c r="N2269" s="5"/>
    </row>
    <row r="2270" spans="14:14">
      <c r="N2270" s="5"/>
    </row>
    <row r="2271" spans="14:14">
      <c r="N2271" s="5"/>
    </row>
    <row r="2272" spans="14:14">
      <c r="N2272" s="5"/>
    </row>
    <row r="2273" spans="14:14">
      <c r="N2273" s="5"/>
    </row>
    <row r="2274" spans="14:14">
      <c r="N2274" s="5"/>
    </row>
    <row r="2275" spans="14:14">
      <c r="N2275" s="5"/>
    </row>
    <row r="2276" spans="14:14">
      <c r="N2276" s="5"/>
    </row>
    <row r="2277" spans="14:14">
      <c r="N2277" s="5"/>
    </row>
    <row r="2278" spans="14:14">
      <c r="N2278" s="5"/>
    </row>
    <row r="2279" spans="14:14">
      <c r="N2279" s="5"/>
    </row>
    <row r="2280" spans="14:14">
      <c r="N2280" s="5"/>
    </row>
    <row r="2281" spans="14:14">
      <c r="N2281" s="5"/>
    </row>
    <row r="2282" spans="14:14">
      <c r="N2282" s="5"/>
    </row>
    <row r="2283" spans="14:14">
      <c r="N2283" s="5"/>
    </row>
    <row r="2284" spans="14:14">
      <c r="N2284" s="5"/>
    </row>
    <row r="2285" spans="14:14">
      <c r="N2285" s="5"/>
    </row>
    <row r="2286" spans="14:14">
      <c r="N2286" s="5"/>
    </row>
    <row r="2287" spans="14:14">
      <c r="N2287" s="5"/>
    </row>
    <row r="2288" spans="14:14">
      <c r="N2288" s="5"/>
    </row>
    <row r="2289" spans="14:14">
      <c r="N2289" s="5"/>
    </row>
    <row r="2290" spans="14:14">
      <c r="N2290" s="5"/>
    </row>
    <row r="2291" spans="14:14">
      <c r="N2291" s="5"/>
    </row>
    <row r="2292" spans="14:14">
      <c r="N2292" s="5"/>
    </row>
    <row r="2293" spans="14:14">
      <c r="N2293" s="5"/>
    </row>
    <row r="2294" spans="14:14">
      <c r="N2294" s="5"/>
    </row>
    <row r="2295" spans="14:14">
      <c r="N2295" s="5"/>
    </row>
    <row r="2296" spans="14:14">
      <c r="N2296" s="5"/>
    </row>
    <row r="2297" spans="14:14">
      <c r="N2297" s="5"/>
    </row>
    <row r="2298" spans="14:14">
      <c r="N2298" s="5"/>
    </row>
    <row r="2299" spans="14:14">
      <c r="N2299" s="5"/>
    </row>
    <row r="2300" spans="14:14">
      <c r="N2300" s="5"/>
    </row>
    <row r="2301" spans="14:14">
      <c r="N2301" s="5"/>
    </row>
    <row r="2302" spans="14:14">
      <c r="N2302" s="5"/>
    </row>
    <row r="2303" spans="14:14">
      <c r="N2303" s="5"/>
    </row>
    <row r="2304" spans="14:14">
      <c r="N2304" s="5"/>
    </row>
    <row r="2305" spans="14:14">
      <c r="N2305" s="5"/>
    </row>
    <row r="2306" spans="14:14">
      <c r="N2306" s="5"/>
    </row>
    <row r="2307" spans="14:14">
      <c r="N2307" s="5"/>
    </row>
    <row r="2308" spans="14:14">
      <c r="N2308" s="5"/>
    </row>
    <row r="2309" spans="14:14">
      <c r="N2309" s="5"/>
    </row>
    <row r="2310" spans="14:14">
      <c r="N2310" s="5"/>
    </row>
    <row r="2311" spans="14:14">
      <c r="N2311" s="5"/>
    </row>
    <row r="2312" spans="14:14">
      <c r="N2312" s="5"/>
    </row>
    <row r="2313" spans="14:14">
      <c r="N2313" s="5"/>
    </row>
    <row r="2314" spans="14:14">
      <c r="N2314" s="5"/>
    </row>
    <row r="2315" spans="14:14">
      <c r="N2315" s="5"/>
    </row>
    <row r="2316" spans="14:14">
      <c r="N2316" s="5"/>
    </row>
    <row r="2317" spans="14:14">
      <c r="N2317" s="5"/>
    </row>
    <row r="2318" spans="14:14">
      <c r="N2318" s="5"/>
    </row>
    <row r="2319" spans="14:14">
      <c r="N2319" s="5"/>
    </row>
    <row r="2320" spans="14:14">
      <c r="N2320" s="5"/>
    </row>
    <row r="2321" spans="14:14">
      <c r="N2321" s="5"/>
    </row>
    <row r="2322" spans="14:14">
      <c r="N2322" s="5"/>
    </row>
    <row r="2323" spans="14:14">
      <c r="N2323" s="5"/>
    </row>
    <row r="2324" spans="14:14">
      <c r="N2324" s="5"/>
    </row>
    <row r="2325" spans="14:14">
      <c r="N2325" s="5"/>
    </row>
    <row r="2326" spans="14:14">
      <c r="N2326" s="5"/>
    </row>
    <row r="2327" spans="14:14">
      <c r="N2327" s="5"/>
    </row>
    <row r="2328" spans="14:14">
      <c r="N2328" s="5"/>
    </row>
    <row r="2329" spans="14:14">
      <c r="N2329" s="5"/>
    </row>
    <row r="2330" spans="14:14">
      <c r="N2330" s="5"/>
    </row>
    <row r="2331" spans="14:14">
      <c r="N2331" s="5"/>
    </row>
    <row r="2332" spans="14:14">
      <c r="N2332" s="5"/>
    </row>
    <row r="2333" spans="14:14">
      <c r="N2333" s="5"/>
    </row>
    <row r="2334" spans="14:14">
      <c r="N2334" s="5"/>
    </row>
    <row r="2335" spans="14:14">
      <c r="N2335" s="5"/>
    </row>
    <row r="2336" spans="14:14">
      <c r="N2336" s="5"/>
    </row>
    <row r="2337" spans="14:14">
      <c r="N2337" s="5"/>
    </row>
    <row r="2338" spans="14:14">
      <c r="N2338" s="5"/>
    </row>
    <row r="2339" spans="14:14">
      <c r="N2339" s="5"/>
    </row>
    <row r="2340" spans="14:14">
      <c r="N2340" s="5"/>
    </row>
    <row r="2341" spans="14:14">
      <c r="N2341" s="5"/>
    </row>
    <row r="2342" spans="14:14">
      <c r="N2342" s="5"/>
    </row>
    <row r="2343" spans="14:14">
      <c r="N2343" s="5"/>
    </row>
    <row r="2344" spans="14:14">
      <c r="N2344" s="5"/>
    </row>
    <row r="2345" spans="14:14">
      <c r="N2345" s="5"/>
    </row>
    <row r="2346" spans="14:14">
      <c r="N2346" s="5"/>
    </row>
    <row r="2347" spans="14:14">
      <c r="N2347" s="5"/>
    </row>
    <row r="2348" spans="14:14">
      <c r="N2348" s="5"/>
    </row>
    <row r="2349" spans="14:14">
      <c r="N2349" s="5"/>
    </row>
    <row r="2350" spans="14:14">
      <c r="N2350" s="5"/>
    </row>
    <row r="2351" spans="14:14">
      <c r="N2351" s="5"/>
    </row>
    <row r="2352" spans="14:14">
      <c r="N2352" s="5"/>
    </row>
    <row r="2353" spans="14:14">
      <c r="N2353" s="5"/>
    </row>
    <row r="2354" spans="14:14">
      <c r="N2354" s="5"/>
    </row>
    <row r="2355" spans="14:14">
      <c r="N2355" s="5"/>
    </row>
    <row r="2356" spans="14:14">
      <c r="N2356" s="5"/>
    </row>
    <row r="2357" spans="14:14">
      <c r="N2357" s="5"/>
    </row>
    <row r="2358" spans="14:14">
      <c r="N2358" s="5"/>
    </row>
    <row r="2359" spans="14:14">
      <c r="N2359" s="5"/>
    </row>
    <row r="2360" spans="14:14">
      <c r="N2360" s="5"/>
    </row>
    <row r="2361" spans="14:14">
      <c r="N2361" s="5"/>
    </row>
    <row r="2362" spans="14:14">
      <c r="N2362" s="5"/>
    </row>
    <row r="2363" spans="14:14">
      <c r="N2363" s="5"/>
    </row>
    <row r="2364" spans="14:14">
      <c r="N2364" s="5"/>
    </row>
    <row r="2365" spans="14:14">
      <c r="N2365" s="5"/>
    </row>
    <row r="2366" spans="14:14">
      <c r="N2366" s="5"/>
    </row>
    <row r="2367" spans="14:14">
      <c r="N2367" s="5"/>
    </row>
    <row r="2368" spans="14:14">
      <c r="N2368" s="5"/>
    </row>
    <row r="2369" spans="14:14">
      <c r="N2369" s="5"/>
    </row>
    <row r="2370" spans="14:14">
      <c r="N2370" s="5"/>
    </row>
    <row r="2371" spans="14:14">
      <c r="N2371" s="5"/>
    </row>
    <row r="2372" spans="14:14">
      <c r="N2372" s="5"/>
    </row>
    <row r="2373" spans="14:14">
      <c r="N2373" s="5"/>
    </row>
    <row r="2374" spans="14:14">
      <c r="N2374" s="5"/>
    </row>
    <row r="2375" spans="14:14">
      <c r="N2375" s="5"/>
    </row>
    <row r="2376" spans="14:14">
      <c r="N2376" s="5"/>
    </row>
    <row r="2377" spans="14:14">
      <c r="N2377" s="5"/>
    </row>
    <row r="2378" spans="14:14">
      <c r="N2378" s="5"/>
    </row>
    <row r="2379" spans="14:14">
      <c r="N2379" s="5"/>
    </row>
    <row r="2380" spans="14:14">
      <c r="N2380" s="5"/>
    </row>
    <row r="2381" spans="14:14">
      <c r="N2381" s="5"/>
    </row>
    <row r="2382" spans="14:14">
      <c r="N2382" s="5"/>
    </row>
    <row r="2383" spans="14:14">
      <c r="N2383" s="5"/>
    </row>
    <row r="2384" spans="14:14">
      <c r="N2384" s="5"/>
    </row>
    <row r="2385" spans="14:14">
      <c r="N2385" s="5"/>
    </row>
    <row r="2386" spans="14:14">
      <c r="N2386" s="5"/>
    </row>
    <row r="2387" spans="14:14">
      <c r="N2387" s="5"/>
    </row>
    <row r="2388" spans="14:14">
      <c r="N2388" s="5"/>
    </row>
    <row r="2389" spans="14:14">
      <c r="N2389" s="5"/>
    </row>
    <row r="2390" spans="14:14">
      <c r="N2390" s="5"/>
    </row>
    <row r="2391" spans="14:14">
      <c r="N2391" s="5"/>
    </row>
    <row r="2392" spans="14:14">
      <c r="N2392" s="5"/>
    </row>
    <row r="2393" spans="14:14">
      <c r="N2393" s="5"/>
    </row>
    <row r="2394" spans="14:14">
      <c r="N2394" s="5"/>
    </row>
    <row r="2395" spans="14:14">
      <c r="N2395" s="5"/>
    </row>
    <row r="2396" spans="14:14">
      <c r="N2396" s="5"/>
    </row>
    <row r="2397" spans="14:14">
      <c r="N2397" s="5"/>
    </row>
    <row r="2398" spans="14:14">
      <c r="N2398" s="5"/>
    </row>
    <row r="2399" spans="14:14">
      <c r="N2399" s="5"/>
    </row>
    <row r="2400" spans="14:14">
      <c r="N2400" s="5"/>
    </row>
    <row r="2401" spans="14:14">
      <c r="N2401" s="5"/>
    </row>
    <row r="2402" spans="14:14">
      <c r="N2402" s="5"/>
    </row>
    <row r="2403" spans="14:14">
      <c r="N2403" s="5"/>
    </row>
    <row r="2404" spans="14:14">
      <c r="N2404" s="5"/>
    </row>
    <row r="2405" spans="14:14">
      <c r="N2405" s="5"/>
    </row>
    <row r="2406" spans="14:14">
      <c r="N2406" s="5"/>
    </row>
    <row r="2407" spans="14:14">
      <c r="N2407" s="5"/>
    </row>
    <row r="2408" spans="14:14">
      <c r="N2408" s="5"/>
    </row>
    <row r="2409" spans="14:14">
      <c r="N2409" s="5"/>
    </row>
    <row r="2410" spans="14:14">
      <c r="N2410" s="5"/>
    </row>
    <row r="2411" spans="14:14">
      <c r="N2411" s="5"/>
    </row>
    <row r="2412" spans="14:14">
      <c r="N2412" s="5"/>
    </row>
    <row r="2413" spans="14:14">
      <c r="N2413" s="5"/>
    </row>
    <row r="2414" spans="14:14">
      <c r="N2414" s="5"/>
    </row>
    <row r="2415" spans="14:14">
      <c r="N2415" s="5"/>
    </row>
    <row r="2416" spans="14:14">
      <c r="N2416" s="5"/>
    </row>
    <row r="2417" spans="14:14">
      <c r="N2417" s="5"/>
    </row>
    <row r="2418" spans="14:14">
      <c r="N2418" s="5"/>
    </row>
    <row r="2419" spans="14:14">
      <c r="N2419" s="5"/>
    </row>
    <row r="2420" spans="14:14">
      <c r="N2420" s="5"/>
    </row>
    <row r="2421" spans="14:14">
      <c r="N2421" s="5"/>
    </row>
    <row r="2422" spans="14:14">
      <c r="N2422" s="5"/>
    </row>
    <row r="2423" spans="14:14">
      <c r="N2423" s="5"/>
    </row>
    <row r="2424" spans="14:14">
      <c r="N2424" s="5"/>
    </row>
    <row r="2425" spans="14:14">
      <c r="N2425" s="5"/>
    </row>
    <row r="2426" spans="14:14">
      <c r="N2426" s="5"/>
    </row>
    <row r="2427" spans="14:14">
      <c r="N2427" s="5"/>
    </row>
    <row r="2428" spans="14:14">
      <c r="N2428" s="5"/>
    </row>
    <row r="2429" spans="14:14">
      <c r="N2429" s="5"/>
    </row>
    <row r="2430" spans="14:14">
      <c r="N2430" s="5"/>
    </row>
    <row r="2431" spans="14:14">
      <c r="N2431" s="5"/>
    </row>
    <row r="2432" spans="14:14">
      <c r="N2432" s="5"/>
    </row>
    <row r="2433" spans="14:14">
      <c r="N2433" s="5"/>
    </row>
    <row r="2434" spans="14:14">
      <c r="N2434" s="5"/>
    </row>
    <row r="2435" spans="14:14">
      <c r="N2435" s="5"/>
    </row>
    <row r="2436" spans="14:14">
      <c r="N2436" s="5"/>
    </row>
    <row r="2437" spans="14:14">
      <c r="N2437" s="5"/>
    </row>
    <row r="2438" spans="14:14">
      <c r="N2438" s="5"/>
    </row>
    <row r="2439" spans="14:14">
      <c r="N2439" s="5"/>
    </row>
    <row r="2440" spans="14:14">
      <c r="N2440" s="5"/>
    </row>
    <row r="2441" spans="14:14">
      <c r="N2441" s="5"/>
    </row>
    <row r="2442" spans="14:14">
      <c r="N2442" s="5"/>
    </row>
    <row r="2443" spans="14:14">
      <c r="N2443" s="5"/>
    </row>
    <row r="2444" spans="14:14">
      <c r="N2444" s="5"/>
    </row>
    <row r="2445" spans="14:14">
      <c r="N2445" s="5"/>
    </row>
    <row r="2446" spans="14:14">
      <c r="N2446" s="5"/>
    </row>
    <row r="2447" spans="14:14">
      <c r="N2447" s="5"/>
    </row>
    <row r="2448" spans="14:14">
      <c r="N2448" s="5"/>
    </row>
    <row r="2449" spans="14:14">
      <c r="N2449" s="5"/>
    </row>
    <row r="2450" spans="14:14">
      <c r="N2450" s="5"/>
    </row>
    <row r="2451" spans="14:14">
      <c r="N2451" s="5"/>
    </row>
    <row r="2452" spans="14:14">
      <c r="N2452" s="5"/>
    </row>
    <row r="2453" spans="14:14">
      <c r="N2453" s="5"/>
    </row>
    <row r="2454" spans="14:14">
      <c r="N2454" s="5"/>
    </row>
    <row r="2455" spans="14:14">
      <c r="N2455" s="5"/>
    </row>
    <row r="2456" spans="14:14">
      <c r="N2456" s="5"/>
    </row>
    <row r="2457" spans="14:14">
      <c r="N2457" s="5"/>
    </row>
    <row r="2458" spans="14:14">
      <c r="N2458" s="5"/>
    </row>
    <row r="2459" spans="14:14">
      <c r="N2459" s="5"/>
    </row>
    <row r="2460" spans="14:14">
      <c r="N2460" s="5"/>
    </row>
    <row r="2461" spans="14:14">
      <c r="N2461" s="5"/>
    </row>
    <row r="2462" spans="14:14">
      <c r="N2462" s="5"/>
    </row>
    <row r="2463" spans="14:14">
      <c r="N2463" s="5"/>
    </row>
    <row r="2464" spans="14:14">
      <c r="N2464" s="5"/>
    </row>
    <row r="2465" spans="14:14">
      <c r="N2465" s="5"/>
    </row>
    <row r="2466" spans="14:14">
      <c r="N2466" s="5"/>
    </row>
    <row r="2467" spans="14:14">
      <c r="N2467" s="5"/>
    </row>
    <row r="2468" spans="14:14">
      <c r="N2468" s="5"/>
    </row>
    <row r="2469" spans="14:14">
      <c r="N2469" s="5"/>
    </row>
    <row r="2470" spans="14:14">
      <c r="N2470" s="5"/>
    </row>
    <row r="2471" spans="14:14">
      <c r="N2471" s="5"/>
    </row>
    <row r="2472" spans="14:14">
      <c r="N2472" s="5"/>
    </row>
    <row r="2473" spans="14:14">
      <c r="N2473" s="5"/>
    </row>
    <row r="2474" spans="14:14">
      <c r="N2474" s="5"/>
    </row>
    <row r="2475" spans="14:14">
      <c r="N2475" s="5"/>
    </row>
    <row r="2476" spans="14:14">
      <c r="N2476" s="5"/>
    </row>
    <row r="2477" spans="14:14">
      <c r="N2477" s="5"/>
    </row>
    <row r="2478" spans="14:14">
      <c r="N2478" s="5"/>
    </row>
    <row r="2479" spans="14:14">
      <c r="N2479" s="5"/>
    </row>
    <row r="2480" spans="14:14">
      <c r="N2480" s="5"/>
    </row>
    <row r="2481" spans="14:14">
      <c r="N2481" s="5"/>
    </row>
    <row r="2482" spans="14:14">
      <c r="N2482" s="5"/>
    </row>
    <row r="2483" spans="14:14">
      <c r="N2483" s="5"/>
    </row>
    <row r="2484" spans="14:14">
      <c r="N2484" s="5"/>
    </row>
    <row r="2485" spans="14:14">
      <c r="N2485" s="5"/>
    </row>
    <row r="2486" spans="14:14">
      <c r="N2486" s="5"/>
    </row>
    <row r="2487" spans="14:14">
      <c r="N2487" s="5"/>
    </row>
    <row r="2488" spans="14:14">
      <c r="N2488" s="5"/>
    </row>
    <row r="2489" spans="14:14">
      <c r="N2489" s="5"/>
    </row>
    <row r="2490" spans="14:14">
      <c r="N2490" s="5"/>
    </row>
    <row r="2491" spans="14:14">
      <c r="N2491" s="5"/>
    </row>
    <row r="2492" spans="14:14">
      <c r="N2492" s="5"/>
    </row>
    <row r="2493" spans="14:14">
      <c r="N2493" s="5"/>
    </row>
    <row r="2494" spans="14:14">
      <c r="N2494" s="5"/>
    </row>
    <row r="2495" spans="14:14">
      <c r="N2495" s="5"/>
    </row>
    <row r="2496" spans="14:14">
      <c r="N2496" s="5"/>
    </row>
    <row r="2497" spans="14:14">
      <c r="N2497" s="5"/>
    </row>
    <row r="2498" spans="14:14">
      <c r="N2498" s="5"/>
    </row>
    <row r="2499" spans="14:14">
      <c r="N2499" s="5"/>
    </row>
    <row r="2500" spans="14:14">
      <c r="N2500" s="5"/>
    </row>
    <row r="2501" spans="14:14">
      <c r="N2501" s="5"/>
    </row>
    <row r="2502" spans="14:14">
      <c r="N2502" s="5"/>
    </row>
    <row r="2503" spans="14:14">
      <c r="N2503" s="5"/>
    </row>
    <row r="2504" spans="14:14">
      <c r="N2504" s="5"/>
    </row>
    <row r="2505" spans="14:14">
      <c r="N2505" s="5"/>
    </row>
    <row r="2506" spans="14:14">
      <c r="N2506" s="5"/>
    </row>
    <row r="2507" spans="14:14">
      <c r="N2507" s="5"/>
    </row>
    <row r="2508" spans="14:14">
      <c r="N2508" s="5"/>
    </row>
    <row r="2509" spans="14:14">
      <c r="N2509" s="5"/>
    </row>
    <row r="2510" spans="14:14">
      <c r="N2510" s="5"/>
    </row>
    <row r="2511" spans="14:14">
      <c r="N2511" s="5"/>
    </row>
    <row r="2512" spans="14:14">
      <c r="N2512" s="5"/>
    </row>
    <row r="2513" spans="14:14">
      <c r="N2513" s="5"/>
    </row>
    <row r="2514" spans="14:14">
      <c r="N2514" s="5"/>
    </row>
    <row r="2515" spans="14:14">
      <c r="N2515" s="5"/>
    </row>
    <row r="2516" spans="14:14">
      <c r="N2516" s="5"/>
    </row>
    <row r="2517" spans="14:14">
      <c r="N2517" s="5"/>
    </row>
    <row r="2518" spans="14:14">
      <c r="N2518" s="5"/>
    </row>
    <row r="2519" spans="14:14">
      <c r="N2519" s="5"/>
    </row>
    <row r="2520" spans="14:14">
      <c r="N2520" s="5"/>
    </row>
    <row r="2521" spans="14:14">
      <c r="N2521" s="5"/>
    </row>
    <row r="2522" spans="14:14">
      <c r="N2522" s="5"/>
    </row>
    <row r="2523" spans="14:14">
      <c r="N2523" s="5"/>
    </row>
    <row r="2524" spans="14:14">
      <c r="N2524" s="5"/>
    </row>
    <row r="2525" spans="14:14">
      <c r="N2525" s="5"/>
    </row>
    <row r="2526" spans="14:14">
      <c r="N2526" s="5"/>
    </row>
    <row r="2527" spans="14:14">
      <c r="N2527" s="5"/>
    </row>
    <row r="2528" spans="14:14">
      <c r="N2528" s="5"/>
    </row>
    <row r="2529" spans="14:14">
      <c r="N2529" s="5"/>
    </row>
    <row r="2530" spans="14:14">
      <c r="N2530" s="5"/>
    </row>
    <row r="2531" spans="14:14">
      <c r="N2531" s="5"/>
    </row>
    <row r="2532" spans="14:14">
      <c r="N2532" s="5"/>
    </row>
    <row r="2533" spans="14:14">
      <c r="N2533" s="5"/>
    </row>
    <row r="2534" spans="14:14">
      <c r="N2534" s="5"/>
    </row>
    <row r="2535" spans="14:14">
      <c r="N2535" s="5"/>
    </row>
    <row r="2536" spans="14:14">
      <c r="N2536" s="5"/>
    </row>
    <row r="2537" spans="14:14">
      <c r="N2537" s="5"/>
    </row>
    <row r="2538" spans="14:14">
      <c r="N2538" s="5"/>
    </row>
    <row r="2539" spans="14:14">
      <c r="N2539" s="5"/>
    </row>
    <row r="2540" spans="14:14">
      <c r="N2540" s="5"/>
    </row>
    <row r="2541" spans="14:14">
      <c r="N2541" s="5"/>
    </row>
    <row r="2542" spans="14:14">
      <c r="N2542" s="5"/>
    </row>
    <row r="2543" spans="14:14">
      <c r="N2543" s="5"/>
    </row>
    <row r="2544" spans="14:14">
      <c r="N2544" s="5"/>
    </row>
    <row r="2545" spans="14:14">
      <c r="N2545" s="5"/>
    </row>
    <row r="2546" spans="14:14">
      <c r="N2546" s="5"/>
    </row>
    <row r="2547" spans="14:14">
      <c r="N2547" s="5"/>
    </row>
    <row r="2548" spans="14:14">
      <c r="N2548" s="5"/>
    </row>
    <row r="2549" spans="14:14">
      <c r="N2549" s="5"/>
    </row>
    <row r="2550" spans="14:14">
      <c r="N2550" s="5"/>
    </row>
    <row r="2551" spans="14:14">
      <c r="N2551" s="5"/>
    </row>
    <row r="2552" spans="14:14">
      <c r="N2552" s="5"/>
    </row>
    <row r="2553" spans="14:14">
      <c r="N2553" s="5"/>
    </row>
    <row r="2554" spans="14:14">
      <c r="N2554" s="5"/>
    </row>
    <row r="2555" spans="14:14">
      <c r="N2555" s="5"/>
    </row>
    <row r="2556" spans="14:14">
      <c r="N2556" s="5"/>
    </row>
    <row r="2557" spans="14:14">
      <c r="N2557" s="5"/>
    </row>
    <row r="2558" spans="14:14">
      <c r="N2558" s="5"/>
    </row>
    <row r="2559" spans="14:14">
      <c r="N2559" s="5"/>
    </row>
    <row r="2560" spans="14:14">
      <c r="N2560" s="5"/>
    </row>
    <row r="2561" spans="14:14">
      <c r="N2561" s="5"/>
    </row>
    <row r="2562" spans="14:14">
      <c r="N2562" s="5"/>
    </row>
    <row r="2563" spans="14:14">
      <c r="N2563" s="5"/>
    </row>
    <row r="2564" spans="14:14">
      <c r="N2564" s="5"/>
    </row>
    <row r="2565" spans="14:14">
      <c r="N2565" s="5"/>
    </row>
    <row r="2566" spans="14:14">
      <c r="N2566" s="5"/>
    </row>
    <row r="2567" spans="14:14">
      <c r="N2567" s="5"/>
    </row>
    <row r="2568" spans="14:14">
      <c r="N2568" s="5"/>
    </row>
    <row r="2569" spans="14:14">
      <c r="N2569" s="5"/>
    </row>
    <row r="2570" spans="14:14">
      <c r="N2570" s="5"/>
    </row>
    <row r="2571" spans="14:14">
      <c r="N2571" s="5"/>
    </row>
    <row r="2572" spans="14:14">
      <c r="N2572" s="5"/>
    </row>
    <row r="2573" spans="14:14">
      <c r="N2573" s="5"/>
    </row>
    <row r="2574" spans="14:14">
      <c r="N2574" s="5"/>
    </row>
    <row r="2575" spans="14:14">
      <c r="N2575" s="5"/>
    </row>
    <row r="2576" spans="14:14">
      <c r="N2576" s="5"/>
    </row>
    <row r="2577" spans="14:14">
      <c r="N2577" s="5"/>
    </row>
    <row r="2578" spans="14:14">
      <c r="N2578" s="5"/>
    </row>
    <row r="2579" spans="14:14">
      <c r="N2579" s="5"/>
    </row>
    <row r="2580" spans="14:14">
      <c r="N2580" s="5"/>
    </row>
    <row r="2581" spans="14:14">
      <c r="N2581" s="5"/>
    </row>
    <row r="2582" spans="14:14">
      <c r="N2582" s="5"/>
    </row>
    <row r="2583" spans="14:14">
      <c r="N2583" s="5"/>
    </row>
    <row r="2584" spans="14:14">
      <c r="N2584" s="5"/>
    </row>
    <row r="2585" spans="14:14">
      <c r="N2585" s="5"/>
    </row>
    <row r="2586" spans="14:14">
      <c r="N2586" s="5"/>
    </row>
    <row r="2587" spans="14:14">
      <c r="N2587" s="5"/>
    </row>
    <row r="2588" spans="14:14">
      <c r="N2588" s="5"/>
    </row>
    <row r="2589" spans="14:14">
      <c r="N2589" s="5"/>
    </row>
    <row r="2590" spans="14:14">
      <c r="N2590" s="5"/>
    </row>
    <row r="2591" spans="14:14">
      <c r="N2591" s="5"/>
    </row>
    <row r="2592" spans="14:14">
      <c r="N2592" s="5"/>
    </row>
    <row r="2593" spans="14:14">
      <c r="N2593" s="5"/>
    </row>
    <row r="2594" spans="14:14">
      <c r="N2594" s="5"/>
    </row>
    <row r="2595" spans="14:14">
      <c r="N2595" s="5"/>
    </row>
    <row r="2596" spans="14:14">
      <c r="N2596" s="5"/>
    </row>
    <row r="2597" spans="14:14">
      <c r="N2597" s="5"/>
    </row>
    <row r="2598" spans="14:14">
      <c r="N2598" s="5"/>
    </row>
    <row r="2599" spans="14:14">
      <c r="N2599" s="5"/>
    </row>
    <row r="2600" spans="14:14">
      <c r="N2600" s="5"/>
    </row>
    <row r="2601" spans="14:14">
      <c r="N2601" s="5"/>
    </row>
    <row r="2602" spans="14:14">
      <c r="N2602" s="5"/>
    </row>
    <row r="2603" spans="14:14">
      <c r="N2603" s="5"/>
    </row>
    <row r="2604" spans="14:14">
      <c r="N2604" s="5"/>
    </row>
    <row r="2605" spans="14:14">
      <c r="N2605" s="5"/>
    </row>
    <row r="2606" spans="14:14">
      <c r="N2606" s="5"/>
    </row>
    <row r="2607" spans="14:14">
      <c r="N2607" s="5"/>
    </row>
    <row r="2608" spans="14:14">
      <c r="N2608" s="5"/>
    </row>
    <row r="2609" spans="14:14">
      <c r="N2609" s="5"/>
    </row>
    <row r="2610" spans="14:14">
      <c r="N2610" s="5"/>
    </row>
    <row r="2611" spans="14:14">
      <c r="N2611" s="5"/>
    </row>
    <row r="2612" spans="14:14">
      <c r="N2612" s="5"/>
    </row>
    <row r="2613" spans="14:14">
      <c r="N2613" s="5"/>
    </row>
    <row r="2614" spans="14:14">
      <c r="N2614" s="5"/>
    </row>
    <row r="2615" spans="14:14">
      <c r="N2615" s="5"/>
    </row>
    <row r="2616" spans="14:14">
      <c r="N2616" s="5"/>
    </row>
    <row r="2617" spans="14:14">
      <c r="N2617" s="5"/>
    </row>
    <row r="2618" spans="14:14">
      <c r="N2618" s="5"/>
    </row>
    <row r="2619" spans="14:14">
      <c r="N2619" s="5"/>
    </row>
    <row r="2620" spans="14:14">
      <c r="N2620" s="5"/>
    </row>
    <row r="2621" spans="14:14">
      <c r="N2621" s="5"/>
    </row>
    <row r="2622" spans="14:14">
      <c r="N2622" s="5"/>
    </row>
    <row r="2623" spans="14:14">
      <c r="N2623" s="5"/>
    </row>
    <row r="2624" spans="14:14">
      <c r="N2624" s="5"/>
    </row>
    <row r="2625" spans="14:14">
      <c r="N2625" s="5"/>
    </row>
    <row r="2626" spans="14:14">
      <c r="N2626" s="5"/>
    </row>
    <row r="2627" spans="14:14">
      <c r="N2627" s="5"/>
    </row>
    <row r="2628" spans="14:14">
      <c r="N2628" s="5"/>
    </row>
    <row r="2629" spans="14:14">
      <c r="N2629" s="5"/>
    </row>
    <row r="2630" spans="14:14">
      <c r="N2630" s="5"/>
    </row>
    <row r="2631" spans="14:14">
      <c r="N2631" s="5"/>
    </row>
    <row r="2632" spans="14:14">
      <c r="N2632" s="5"/>
    </row>
    <row r="2633" spans="14:14">
      <c r="N2633" s="5"/>
    </row>
    <row r="2634" spans="14:14">
      <c r="N2634" s="5"/>
    </row>
    <row r="2635" spans="14:14">
      <c r="N2635" s="5"/>
    </row>
    <row r="2636" spans="14:14">
      <c r="N2636" s="5"/>
    </row>
    <row r="2637" spans="14:14">
      <c r="N2637" s="5"/>
    </row>
    <row r="2638" spans="14:14">
      <c r="N2638" s="5"/>
    </row>
    <row r="2639" spans="14:14">
      <c r="N2639" s="5"/>
    </row>
    <row r="2640" spans="14:14">
      <c r="N2640" s="5"/>
    </row>
    <row r="2641" spans="14:14">
      <c r="N2641" s="5"/>
    </row>
    <row r="2642" spans="14:14">
      <c r="N2642" s="5"/>
    </row>
    <row r="2643" spans="14:14">
      <c r="N2643" s="5"/>
    </row>
    <row r="2644" spans="14:14">
      <c r="N2644" s="5"/>
    </row>
    <row r="2645" spans="14:14">
      <c r="N2645" s="5"/>
    </row>
    <row r="2646" spans="14:14">
      <c r="N2646" s="5"/>
    </row>
    <row r="2647" spans="14:14">
      <c r="N2647" s="5"/>
    </row>
    <row r="2648" spans="14:14">
      <c r="N2648" s="5"/>
    </row>
    <row r="2649" spans="14:14">
      <c r="N2649" s="5"/>
    </row>
    <row r="2650" spans="14:14">
      <c r="N2650" s="5"/>
    </row>
    <row r="2651" spans="14:14">
      <c r="N2651" s="5"/>
    </row>
    <row r="2652" spans="14:14">
      <c r="N2652" s="5"/>
    </row>
    <row r="2653" spans="14:14">
      <c r="N2653" s="5"/>
    </row>
    <row r="2654" spans="14:14">
      <c r="N2654" s="5"/>
    </row>
    <row r="2655" spans="14:14">
      <c r="N2655" s="5"/>
    </row>
    <row r="2656" spans="14:14">
      <c r="N2656" s="5"/>
    </row>
    <row r="2657" spans="14:14">
      <c r="N2657" s="5"/>
    </row>
    <row r="2658" spans="14:14">
      <c r="N2658" s="5"/>
    </row>
    <row r="2659" spans="14:14">
      <c r="N2659" s="5"/>
    </row>
    <row r="2660" spans="14:14">
      <c r="N2660" s="5"/>
    </row>
    <row r="2661" spans="14:14">
      <c r="N2661" s="5"/>
    </row>
    <row r="2662" spans="14:14">
      <c r="N2662" s="5"/>
    </row>
    <row r="2663" spans="14:14">
      <c r="N2663" s="5"/>
    </row>
    <row r="2664" spans="14:14">
      <c r="N2664" s="5"/>
    </row>
    <row r="2665" spans="14:14">
      <c r="N2665" s="5"/>
    </row>
    <row r="2666" spans="14:14">
      <c r="N2666" s="5"/>
    </row>
    <row r="2667" spans="14:14">
      <c r="N2667" s="5"/>
    </row>
    <row r="2668" spans="14:14">
      <c r="N2668" s="5"/>
    </row>
    <row r="2669" spans="14:14">
      <c r="N2669" s="5"/>
    </row>
    <row r="2670" spans="14:14">
      <c r="N2670" s="5"/>
    </row>
    <row r="2671" spans="14:14">
      <c r="N2671" s="5"/>
    </row>
    <row r="2672" spans="14:14">
      <c r="N2672" s="5"/>
    </row>
    <row r="2673" spans="14:14">
      <c r="N2673" s="5"/>
    </row>
    <row r="2674" spans="14:14">
      <c r="N2674" s="5"/>
    </row>
    <row r="2675" spans="14:14">
      <c r="N2675" s="5"/>
    </row>
    <row r="2676" spans="14:14">
      <c r="N2676" s="5"/>
    </row>
    <row r="2677" spans="14:14">
      <c r="N2677" s="5"/>
    </row>
    <row r="2678" spans="14:14">
      <c r="N2678" s="5"/>
    </row>
    <row r="2679" spans="14:14">
      <c r="N2679" s="5"/>
    </row>
    <row r="2680" spans="14:14">
      <c r="N2680" s="5"/>
    </row>
    <row r="2681" spans="14:14">
      <c r="N2681" s="5"/>
    </row>
    <row r="2682" spans="14:14">
      <c r="N2682" s="5"/>
    </row>
    <row r="2683" spans="14:14">
      <c r="N2683" s="5"/>
    </row>
    <row r="2684" spans="14:14">
      <c r="N2684" s="5"/>
    </row>
    <row r="2685" spans="14:14">
      <c r="N2685" s="5"/>
    </row>
    <row r="2686" spans="14:14">
      <c r="N2686" s="5"/>
    </row>
    <row r="2687" spans="14:14">
      <c r="N2687" s="5"/>
    </row>
    <row r="2688" spans="14:14">
      <c r="N2688" s="5"/>
    </row>
    <row r="2689" spans="14:14">
      <c r="N2689" s="5"/>
    </row>
    <row r="2690" spans="14:14">
      <c r="N2690" s="5"/>
    </row>
    <row r="2691" spans="14:14">
      <c r="N2691" s="5"/>
    </row>
    <row r="2692" spans="14:14">
      <c r="N2692" s="5"/>
    </row>
    <row r="2693" spans="14:14">
      <c r="N2693" s="5"/>
    </row>
    <row r="2694" spans="14:14">
      <c r="N2694" s="5"/>
    </row>
    <row r="2695" spans="14:14">
      <c r="N2695" s="5"/>
    </row>
    <row r="2696" spans="14:14">
      <c r="N2696" s="5"/>
    </row>
    <row r="2697" spans="14:14">
      <c r="N2697" s="5"/>
    </row>
    <row r="2698" spans="14:14">
      <c r="N2698" s="5"/>
    </row>
    <row r="2699" spans="14:14">
      <c r="N2699" s="5"/>
    </row>
    <row r="2700" spans="14:14">
      <c r="N2700" s="5"/>
    </row>
    <row r="2701" spans="14:14">
      <c r="N2701" s="5"/>
    </row>
    <row r="2702" spans="14:14">
      <c r="N2702" s="5"/>
    </row>
    <row r="2703" spans="14:14">
      <c r="N2703" s="5"/>
    </row>
    <row r="2704" spans="14:14">
      <c r="N2704" s="5"/>
    </row>
    <row r="2705" spans="14:14">
      <c r="N2705" s="5"/>
    </row>
    <row r="2706" spans="14:14">
      <c r="N2706" s="5"/>
    </row>
    <row r="2707" spans="14:14">
      <c r="N2707" s="5"/>
    </row>
    <row r="2708" spans="14:14">
      <c r="N2708" s="5"/>
    </row>
    <row r="2709" spans="14:14">
      <c r="N2709" s="5"/>
    </row>
    <row r="2710" spans="14:14">
      <c r="N2710" s="5"/>
    </row>
    <row r="2711" spans="14:14">
      <c r="N2711" s="5"/>
    </row>
    <row r="2712" spans="14:14">
      <c r="N2712" s="5"/>
    </row>
    <row r="2713" spans="14:14">
      <c r="N2713" s="5"/>
    </row>
    <row r="2714" spans="14:14">
      <c r="N2714" s="5"/>
    </row>
    <row r="2715" spans="14:14">
      <c r="N2715" s="5"/>
    </row>
    <row r="2716" spans="14:14">
      <c r="N2716" s="5"/>
    </row>
    <row r="2717" spans="14:14">
      <c r="N2717" s="5"/>
    </row>
    <row r="2718" spans="14:14">
      <c r="N2718" s="5"/>
    </row>
    <row r="2719" spans="14:14">
      <c r="N2719" s="5"/>
    </row>
    <row r="2720" spans="14:14">
      <c r="N2720" s="5"/>
    </row>
    <row r="2721" spans="14:14">
      <c r="N2721" s="5"/>
    </row>
    <row r="2722" spans="14:14">
      <c r="N2722" s="5"/>
    </row>
    <row r="2723" spans="14:14">
      <c r="N2723" s="5"/>
    </row>
    <row r="2724" spans="14:14">
      <c r="N2724" s="5"/>
    </row>
    <row r="2725" spans="14:14">
      <c r="N2725" s="5"/>
    </row>
    <row r="2726" spans="14:14">
      <c r="N2726" s="5"/>
    </row>
    <row r="2727" spans="14:14">
      <c r="N2727" s="5"/>
    </row>
    <row r="2728" spans="14:14">
      <c r="N2728" s="5"/>
    </row>
    <row r="2729" spans="14:14">
      <c r="N2729" s="5"/>
    </row>
    <row r="2730" spans="14:14">
      <c r="N2730" s="5"/>
    </row>
    <row r="2731" spans="14:14">
      <c r="N2731" s="5"/>
    </row>
    <row r="2732" spans="14:14">
      <c r="N2732" s="5"/>
    </row>
    <row r="2733" spans="14:14">
      <c r="N2733" s="5"/>
    </row>
    <row r="2734" spans="14:14">
      <c r="N2734" s="5"/>
    </row>
    <row r="2735" spans="14:14">
      <c r="N2735" s="5"/>
    </row>
    <row r="2736" spans="14:14">
      <c r="N2736" s="5"/>
    </row>
    <row r="2737" spans="14:14">
      <c r="N2737" s="5"/>
    </row>
    <row r="2738" spans="14:14">
      <c r="N2738" s="5"/>
    </row>
    <row r="2739" spans="14:14">
      <c r="N2739" s="5"/>
    </row>
    <row r="2740" spans="14:14">
      <c r="N2740" s="5"/>
    </row>
    <row r="2741" spans="14:14">
      <c r="N2741" s="5"/>
    </row>
    <row r="2742" spans="14:14">
      <c r="N2742" s="5"/>
    </row>
    <row r="2743" spans="14:14">
      <c r="N2743" s="5"/>
    </row>
    <row r="2744" spans="14:14">
      <c r="N2744" s="5"/>
    </row>
    <row r="2745" spans="14:14">
      <c r="N2745" s="5"/>
    </row>
    <row r="2746" spans="14:14">
      <c r="N2746" s="5"/>
    </row>
    <row r="2747" spans="14:14">
      <c r="N2747" s="5"/>
    </row>
    <row r="2748" spans="14:14">
      <c r="N2748" s="5"/>
    </row>
    <row r="2749" spans="14:14">
      <c r="N2749" s="5"/>
    </row>
    <row r="2750" spans="14:14">
      <c r="N2750" s="5"/>
    </row>
    <row r="2751" spans="14:14">
      <c r="N2751" s="5"/>
    </row>
    <row r="2752" spans="14:14">
      <c r="N2752" s="5"/>
    </row>
    <row r="2753" spans="14:14">
      <c r="N2753" s="5"/>
    </row>
    <row r="2754" spans="14:14">
      <c r="N2754" s="5"/>
    </row>
    <row r="2755" spans="14:14">
      <c r="N2755" s="5"/>
    </row>
    <row r="2756" spans="14:14">
      <c r="N2756" s="5"/>
    </row>
    <row r="2757" spans="14:14">
      <c r="N2757" s="5"/>
    </row>
    <row r="2758" spans="14:14">
      <c r="N2758" s="5"/>
    </row>
    <row r="2759" spans="14:14">
      <c r="N2759" s="5"/>
    </row>
    <row r="2760" spans="14:14">
      <c r="N2760" s="5"/>
    </row>
    <row r="2761" spans="14:14">
      <c r="N2761" s="5"/>
    </row>
    <row r="2762" spans="14:14">
      <c r="N2762" s="5"/>
    </row>
    <row r="2763" spans="14:14">
      <c r="N2763" s="5"/>
    </row>
    <row r="2764" spans="14:14">
      <c r="N2764" s="5"/>
    </row>
    <row r="2765" spans="14:14">
      <c r="N2765" s="5"/>
    </row>
    <row r="2766" spans="14:14">
      <c r="N2766" s="5"/>
    </row>
    <row r="2767" spans="14:14">
      <c r="N2767" s="5"/>
    </row>
    <row r="2768" spans="14:14">
      <c r="N2768" s="5"/>
    </row>
    <row r="2769" spans="14:14">
      <c r="N2769" s="5"/>
    </row>
    <row r="2770" spans="14:14">
      <c r="N2770" s="5"/>
    </row>
    <row r="2771" spans="14:14">
      <c r="N2771" s="5"/>
    </row>
    <row r="2772" spans="14:14">
      <c r="N2772" s="5"/>
    </row>
    <row r="2773" spans="14:14">
      <c r="N2773" s="5"/>
    </row>
    <row r="2774" spans="14:14">
      <c r="N2774" s="5"/>
    </row>
    <row r="2775" spans="14:14">
      <c r="N2775" s="5"/>
    </row>
    <row r="2776" spans="14:14">
      <c r="N2776" s="5"/>
    </row>
    <row r="2777" spans="14:14">
      <c r="N2777" s="5"/>
    </row>
    <row r="2778" spans="14:14">
      <c r="N2778" s="5"/>
    </row>
    <row r="2779" spans="14:14">
      <c r="N2779" s="5"/>
    </row>
    <row r="2780" spans="14:14">
      <c r="N2780" s="5"/>
    </row>
    <row r="2781" spans="14:14">
      <c r="N2781" s="5"/>
    </row>
    <row r="2782" spans="14:14">
      <c r="N2782" s="5"/>
    </row>
    <row r="2783" spans="14:14">
      <c r="N2783" s="5"/>
    </row>
    <row r="2784" spans="14:14">
      <c r="N2784" s="5"/>
    </row>
    <row r="2785" spans="14:14">
      <c r="N2785" s="5"/>
    </row>
    <row r="2786" spans="14:14">
      <c r="N2786" s="5"/>
    </row>
    <row r="2787" spans="14:14">
      <c r="N2787" s="5"/>
    </row>
    <row r="2788" spans="14:14">
      <c r="N2788" s="5"/>
    </row>
    <row r="2789" spans="14:14">
      <c r="N2789" s="5"/>
    </row>
    <row r="2790" spans="14:14">
      <c r="N2790" s="5"/>
    </row>
    <row r="2791" spans="14:14">
      <c r="N2791" s="5"/>
    </row>
    <row r="2792" spans="14:14">
      <c r="N2792" s="5"/>
    </row>
    <row r="2793" spans="14:14">
      <c r="N2793" s="5"/>
    </row>
    <row r="2794" spans="14:14">
      <c r="N2794" s="5"/>
    </row>
    <row r="2795" spans="14:14">
      <c r="N2795" s="5"/>
    </row>
    <row r="2796" spans="14:14">
      <c r="N2796" s="5"/>
    </row>
    <row r="2797" spans="14:14">
      <c r="N2797" s="5"/>
    </row>
    <row r="2798" spans="14:14">
      <c r="N2798" s="5"/>
    </row>
    <row r="2799" spans="14:14">
      <c r="N2799" s="5"/>
    </row>
    <row r="2800" spans="14:14">
      <c r="N2800" s="5"/>
    </row>
    <row r="2801" spans="14:14">
      <c r="N2801" s="5"/>
    </row>
    <row r="2802" spans="14:14">
      <c r="N2802" s="5"/>
    </row>
    <row r="2803" spans="14:14">
      <c r="N2803" s="5"/>
    </row>
    <row r="2804" spans="14:14">
      <c r="N2804" s="5"/>
    </row>
    <row r="2805" spans="14:14">
      <c r="N2805" s="5"/>
    </row>
    <row r="2806" spans="14:14">
      <c r="N2806" s="5"/>
    </row>
    <row r="2807" spans="14:14">
      <c r="N2807" s="5"/>
    </row>
    <row r="2808" spans="14:14">
      <c r="N2808" s="5"/>
    </row>
    <row r="2809" spans="14:14">
      <c r="N2809" s="5"/>
    </row>
    <row r="2810" spans="14:14">
      <c r="N2810" s="5"/>
    </row>
    <row r="2811" spans="14:14">
      <c r="N2811" s="5"/>
    </row>
    <row r="2812" spans="14:14">
      <c r="N2812" s="5"/>
    </row>
    <row r="2813" spans="14:14">
      <c r="N2813" s="5"/>
    </row>
    <row r="2814" spans="14:14">
      <c r="N2814" s="5"/>
    </row>
    <row r="2815" spans="14:14">
      <c r="N2815" s="5"/>
    </row>
    <row r="2816" spans="14:14">
      <c r="N2816" s="5"/>
    </row>
    <row r="2817" spans="14:14">
      <c r="N2817" s="5"/>
    </row>
    <row r="2818" spans="14:14">
      <c r="N2818" s="5"/>
    </row>
    <row r="2819" spans="14:14">
      <c r="N2819" s="5"/>
    </row>
    <row r="2820" spans="14:14">
      <c r="N2820" s="5"/>
    </row>
    <row r="2821" spans="14:14">
      <c r="N2821" s="5"/>
    </row>
    <row r="2822" spans="14:14">
      <c r="N2822" s="5"/>
    </row>
    <row r="2823" spans="14:14">
      <c r="N2823" s="5"/>
    </row>
    <row r="2824" spans="14:14">
      <c r="N2824" s="5"/>
    </row>
    <row r="2825" spans="14:14">
      <c r="N2825" s="5"/>
    </row>
    <row r="2826" spans="14:14">
      <c r="N2826" s="5"/>
    </row>
    <row r="2827" spans="14:14">
      <c r="N2827" s="5"/>
    </row>
    <row r="2828" spans="14:14">
      <c r="N2828" s="5"/>
    </row>
    <row r="2829" spans="14:14">
      <c r="N2829" s="5"/>
    </row>
    <row r="2830" spans="14:14">
      <c r="N2830" s="5"/>
    </row>
    <row r="2831" spans="14:14">
      <c r="N2831" s="5"/>
    </row>
    <row r="2832" spans="14:14">
      <c r="N2832" s="5"/>
    </row>
    <row r="2833" spans="14:14">
      <c r="N2833" s="5"/>
    </row>
    <row r="2834" spans="14:14">
      <c r="N2834" s="5"/>
    </row>
    <row r="2835" spans="14:14">
      <c r="N2835" s="5"/>
    </row>
    <row r="2836" spans="14:14">
      <c r="N2836" s="5"/>
    </row>
    <row r="2837" spans="14:14">
      <c r="N2837" s="5"/>
    </row>
    <row r="2838" spans="14:14">
      <c r="N2838" s="5"/>
    </row>
    <row r="2839" spans="14:14">
      <c r="N2839" s="5"/>
    </row>
    <row r="2840" spans="14:14">
      <c r="N2840" s="5"/>
    </row>
    <row r="2841" spans="14:14">
      <c r="N2841" s="5"/>
    </row>
    <row r="2842" spans="14:14">
      <c r="N2842" s="5"/>
    </row>
    <row r="2843" spans="14:14">
      <c r="N2843" s="5"/>
    </row>
    <row r="2844" spans="14:14">
      <c r="N2844" s="5"/>
    </row>
    <row r="2845" spans="14:14">
      <c r="N2845" s="5"/>
    </row>
    <row r="2846" spans="14:14">
      <c r="N2846" s="5"/>
    </row>
    <row r="2847" spans="14:14">
      <c r="N2847" s="5"/>
    </row>
    <row r="2848" spans="14:14">
      <c r="N2848" s="5"/>
    </row>
    <row r="2849" spans="14:14">
      <c r="N2849" s="5"/>
    </row>
    <row r="2850" spans="14:14">
      <c r="N2850" s="5"/>
    </row>
    <row r="2851" spans="14:14">
      <c r="N2851" s="5"/>
    </row>
    <row r="2852" spans="14:14">
      <c r="N2852" s="5"/>
    </row>
    <row r="2853" spans="14:14">
      <c r="N2853" s="5"/>
    </row>
    <row r="2854" spans="14:14">
      <c r="N2854" s="5"/>
    </row>
    <row r="2855" spans="14:14">
      <c r="N2855" s="5"/>
    </row>
    <row r="2856" spans="14:14">
      <c r="N2856" s="5"/>
    </row>
    <row r="2857" spans="14:14">
      <c r="N2857" s="5"/>
    </row>
    <row r="2858" spans="14:14">
      <c r="N2858" s="5"/>
    </row>
    <row r="2859" spans="14:14">
      <c r="N2859" s="5"/>
    </row>
    <row r="2860" spans="14:14">
      <c r="N2860" s="5"/>
    </row>
    <row r="2861" spans="14:14">
      <c r="N2861" s="5"/>
    </row>
    <row r="2862" spans="14:14">
      <c r="N2862" s="5"/>
    </row>
    <row r="2863" spans="14:14">
      <c r="N2863" s="5"/>
    </row>
    <row r="2864" spans="14:14">
      <c r="N2864" s="5"/>
    </row>
    <row r="2865" spans="14:14">
      <c r="N2865" s="5"/>
    </row>
    <row r="2866" spans="14:14">
      <c r="N2866" s="5"/>
    </row>
    <row r="2867" spans="14:14">
      <c r="N2867" s="5"/>
    </row>
    <row r="2868" spans="14:14">
      <c r="N2868" s="5"/>
    </row>
    <row r="2869" spans="14:14">
      <c r="N2869" s="5"/>
    </row>
    <row r="2870" spans="14:14">
      <c r="N2870" s="5"/>
    </row>
    <row r="2871" spans="14:14">
      <c r="N2871" s="5"/>
    </row>
    <row r="2872" spans="14:14">
      <c r="N2872" s="5"/>
    </row>
    <row r="2873" spans="14:14">
      <c r="N2873" s="5"/>
    </row>
    <row r="2874" spans="14:14">
      <c r="N2874" s="5"/>
    </row>
    <row r="2875" spans="14:14">
      <c r="N2875" s="5"/>
    </row>
    <row r="2876" spans="14:14">
      <c r="N2876" s="5"/>
    </row>
    <row r="2877" spans="14:14">
      <c r="N2877" s="5"/>
    </row>
    <row r="2878" spans="14:14">
      <c r="N2878" s="5"/>
    </row>
    <row r="2879" spans="14:14">
      <c r="N2879" s="5"/>
    </row>
    <row r="2880" spans="14:14">
      <c r="N2880" s="5"/>
    </row>
    <row r="2881" spans="14:14">
      <c r="N2881" s="5"/>
    </row>
    <row r="2882" spans="14:14">
      <c r="N2882" s="5"/>
    </row>
    <row r="2883" spans="14:14">
      <c r="N2883" s="5"/>
    </row>
    <row r="2884" spans="14:14">
      <c r="N2884" s="5"/>
    </row>
    <row r="2885" spans="14:14">
      <c r="N2885" s="5"/>
    </row>
    <row r="2886" spans="14:14">
      <c r="N2886" s="5"/>
    </row>
    <row r="2887" spans="14:14">
      <c r="N2887" s="5"/>
    </row>
    <row r="2888" spans="14:14">
      <c r="N2888" s="5"/>
    </row>
    <row r="2889" spans="14:14">
      <c r="N2889" s="5"/>
    </row>
    <row r="2890" spans="14:14">
      <c r="N2890" s="5"/>
    </row>
    <row r="2891" spans="14:14">
      <c r="N2891" s="5"/>
    </row>
    <row r="2892" spans="14:14">
      <c r="N2892" s="5"/>
    </row>
    <row r="2893" spans="14:14">
      <c r="N2893" s="5"/>
    </row>
    <row r="2894" spans="14:14">
      <c r="N2894" s="5"/>
    </row>
    <row r="2895" spans="14:14">
      <c r="N2895" s="5"/>
    </row>
    <row r="2896" spans="14:14">
      <c r="N2896" s="5"/>
    </row>
    <row r="2897" spans="14:14">
      <c r="N2897" s="5"/>
    </row>
    <row r="2898" spans="14:14">
      <c r="N2898" s="5"/>
    </row>
    <row r="2899" spans="14:14">
      <c r="N2899" s="5"/>
    </row>
    <row r="2900" spans="14:14">
      <c r="N2900" s="5"/>
    </row>
    <row r="2901" spans="14:14">
      <c r="N2901" s="5"/>
    </row>
    <row r="2902" spans="14:14">
      <c r="N2902" s="5"/>
    </row>
    <row r="2903" spans="14:14">
      <c r="N2903" s="5"/>
    </row>
    <row r="2904" spans="14:14">
      <c r="N2904" s="5"/>
    </row>
    <row r="2905" spans="14:14">
      <c r="N2905" s="5"/>
    </row>
    <row r="2906" spans="14:14">
      <c r="N2906" s="5"/>
    </row>
    <row r="2907" spans="14:14">
      <c r="N2907" s="5"/>
    </row>
    <row r="2908" spans="14:14">
      <c r="N2908" s="5"/>
    </row>
    <row r="2909" spans="14:14">
      <c r="N2909" s="5"/>
    </row>
    <row r="2910" spans="14:14">
      <c r="N2910" s="5"/>
    </row>
    <row r="2911" spans="14:14">
      <c r="N2911" s="5"/>
    </row>
    <row r="2912" spans="14:14">
      <c r="N2912" s="5"/>
    </row>
    <row r="2913" spans="14:14">
      <c r="N2913" s="5"/>
    </row>
    <row r="2914" spans="14:14">
      <c r="N2914" s="5"/>
    </row>
    <row r="2915" spans="14:14">
      <c r="N2915" s="5"/>
    </row>
    <row r="2916" spans="14:14">
      <c r="N2916" s="5"/>
    </row>
    <row r="2917" spans="14:14">
      <c r="N2917" s="5"/>
    </row>
    <row r="2918" spans="14:14">
      <c r="N2918" s="5"/>
    </row>
    <row r="2919" spans="14:14">
      <c r="N2919" s="5"/>
    </row>
    <row r="2920" spans="14:14">
      <c r="N2920" s="5"/>
    </row>
    <row r="2921" spans="14:14">
      <c r="N2921" s="5"/>
    </row>
    <row r="2922" spans="14:14">
      <c r="N2922" s="5"/>
    </row>
    <row r="2923" spans="14:14">
      <c r="N2923" s="5"/>
    </row>
    <row r="2924" spans="14:14">
      <c r="N2924" s="5"/>
    </row>
    <row r="2925" spans="14:14">
      <c r="N2925" s="5"/>
    </row>
    <row r="2926" spans="14:14">
      <c r="N2926" s="5"/>
    </row>
    <row r="2927" spans="14:14">
      <c r="N2927" s="5"/>
    </row>
    <row r="2928" spans="14:14">
      <c r="N2928" s="5"/>
    </row>
    <row r="2929" spans="14:14">
      <c r="N2929" s="5"/>
    </row>
    <row r="2930" spans="14:14">
      <c r="N2930" s="5"/>
    </row>
    <row r="2931" spans="14:14">
      <c r="N2931" s="5"/>
    </row>
    <row r="2932" spans="14:14">
      <c r="N2932" s="5"/>
    </row>
    <row r="2933" spans="14:14">
      <c r="N2933" s="5"/>
    </row>
    <row r="2934" spans="14:14">
      <c r="N2934" s="5"/>
    </row>
    <row r="2935" spans="14:14">
      <c r="N2935" s="5"/>
    </row>
    <row r="2936" spans="14:14">
      <c r="N2936" s="5"/>
    </row>
    <row r="2937" spans="14:14">
      <c r="N2937" s="5"/>
    </row>
    <row r="2938" spans="14:14">
      <c r="N2938" s="5"/>
    </row>
    <row r="2939" spans="14:14">
      <c r="N2939" s="5"/>
    </row>
    <row r="2940" spans="14:14">
      <c r="N2940" s="5"/>
    </row>
    <row r="2941" spans="14:14">
      <c r="N2941" s="5"/>
    </row>
    <row r="2942" spans="14:14">
      <c r="N2942" s="5"/>
    </row>
    <row r="2943" spans="14:14">
      <c r="N2943" s="5"/>
    </row>
    <row r="2944" spans="14:14">
      <c r="N2944" s="5"/>
    </row>
    <row r="2945" spans="14:14">
      <c r="N2945" s="5"/>
    </row>
    <row r="2946" spans="14:14">
      <c r="N2946" s="5"/>
    </row>
    <row r="2947" spans="14:14">
      <c r="N2947" s="5"/>
    </row>
    <row r="2948" spans="14:14">
      <c r="N2948" s="5"/>
    </row>
    <row r="2949" spans="14:14">
      <c r="N2949" s="5"/>
    </row>
    <row r="2950" spans="14:14">
      <c r="N2950" s="5"/>
    </row>
    <row r="2951" spans="14:14">
      <c r="N2951" s="5"/>
    </row>
    <row r="2952" spans="14:14">
      <c r="N2952" s="5"/>
    </row>
    <row r="2953" spans="14:14">
      <c r="N2953" s="5"/>
    </row>
    <row r="2954" spans="14:14">
      <c r="N2954" s="5"/>
    </row>
    <row r="2955" spans="14:14">
      <c r="N2955" s="5"/>
    </row>
    <row r="2956" spans="14:14">
      <c r="N2956" s="5"/>
    </row>
    <row r="2957" spans="14:14">
      <c r="N2957" s="5"/>
    </row>
    <row r="2958" spans="14:14">
      <c r="N2958" s="5"/>
    </row>
    <row r="2959" spans="14:14">
      <c r="N2959" s="5"/>
    </row>
    <row r="2960" spans="14:14">
      <c r="N2960" s="5"/>
    </row>
    <row r="2961" spans="14:14">
      <c r="N2961" s="5"/>
    </row>
    <row r="2962" spans="14:14">
      <c r="N2962" s="5"/>
    </row>
    <row r="2963" spans="14:14">
      <c r="N2963" s="5"/>
    </row>
    <row r="2964" spans="14:14">
      <c r="N2964" s="5"/>
    </row>
    <row r="2965" spans="14:14">
      <c r="N2965" s="5"/>
    </row>
    <row r="2966" spans="14:14">
      <c r="N2966" s="5"/>
    </row>
    <row r="2967" spans="14:14">
      <c r="N2967" s="5"/>
    </row>
    <row r="2968" spans="14:14">
      <c r="N2968" s="5"/>
    </row>
    <row r="2969" spans="14:14">
      <c r="N2969" s="5"/>
    </row>
    <row r="2970" spans="14:14">
      <c r="N2970" s="5"/>
    </row>
    <row r="2971" spans="14:14">
      <c r="N2971" s="5"/>
    </row>
    <row r="2972" spans="14:14">
      <c r="N2972" s="5"/>
    </row>
    <row r="2973" spans="14:14">
      <c r="N2973" s="5"/>
    </row>
    <row r="2974" spans="14:14">
      <c r="N2974" s="5"/>
    </row>
    <row r="2975" spans="14:14">
      <c r="N2975" s="5"/>
    </row>
    <row r="2976" spans="14:14">
      <c r="N2976" s="5"/>
    </row>
    <row r="2977" spans="14:14">
      <c r="N2977" s="5"/>
    </row>
    <row r="2978" spans="14:14">
      <c r="N2978" s="5"/>
    </row>
    <row r="2979" spans="14:14">
      <c r="N2979" s="5"/>
    </row>
    <row r="2980" spans="14:14">
      <c r="N2980" s="5"/>
    </row>
    <row r="2981" spans="14:14">
      <c r="N2981" s="5"/>
    </row>
    <row r="2982" spans="14:14">
      <c r="N2982" s="5"/>
    </row>
    <row r="2983" spans="14:14">
      <c r="N2983" s="5"/>
    </row>
    <row r="2984" spans="14:14">
      <c r="N2984" s="5"/>
    </row>
    <row r="2985" spans="14:14">
      <c r="N2985" s="5"/>
    </row>
    <row r="2986" spans="14:14">
      <c r="N2986" s="5"/>
    </row>
    <row r="2987" spans="14:14">
      <c r="N2987" s="5"/>
    </row>
    <row r="2988" spans="14:14">
      <c r="N2988" s="5"/>
    </row>
    <row r="2989" spans="14:14">
      <c r="N2989" s="5"/>
    </row>
    <row r="2990" spans="14:14">
      <c r="N2990" s="5"/>
    </row>
    <row r="2991" spans="14:14">
      <c r="N2991" s="5"/>
    </row>
    <row r="2992" spans="14:14">
      <c r="N2992" s="5"/>
    </row>
    <row r="2993" spans="14:14">
      <c r="N2993" s="5"/>
    </row>
    <row r="2994" spans="14:14">
      <c r="N2994" s="5"/>
    </row>
    <row r="2995" spans="14:14">
      <c r="N2995" s="5"/>
    </row>
    <row r="2996" spans="14:14">
      <c r="N2996" s="5"/>
    </row>
    <row r="2997" spans="14:14">
      <c r="N2997" s="5"/>
    </row>
    <row r="2998" spans="14:14">
      <c r="N2998" s="5"/>
    </row>
    <row r="2999" spans="14:14">
      <c r="N2999" s="5"/>
    </row>
    <row r="3000" spans="14:14">
      <c r="N3000" s="5"/>
    </row>
    <row r="3001" spans="14:14">
      <c r="N3001" s="5"/>
    </row>
    <row r="3002" spans="14:14">
      <c r="N3002" s="5"/>
    </row>
    <row r="3003" spans="14:14">
      <c r="N3003" s="5"/>
    </row>
    <row r="3004" spans="14:14">
      <c r="N3004" s="5"/>
    </row>
    <row r="3005" spans="14:14">
      <c r="N3005" s="5"/>
    </row>
    <row r="3006" spans="14:14">
      <c r="N3006" s="5"/>
    </row>
    <row r="3007" spans="14:14">
      <c r="N3007" s="5"/>
    </row>
    <row r="3008" spans="14:14">
      <c r="N3008" s="5"/>
    </row>
    <row r="3009" spans="14:14">
      <c r="N3009" s="5"/>
    </row>
    <row r="3010" spans="14:14">
      <c r="N3010" s="5"/>
    </row>
    <row r="3011" spans="14:14">
      <c r="N3011" s="5"/>
    </row>
    <row r="3012" spans="14:14">
      <c r="N3012" s="5"/>
    </row>
    <row r="3013" spans="14:14">
      <c r="N3013" s="5"/>
    </row>
    <row r="3014" spans="14:14">
      <c r="N3014" s="5"/>
    </row>
    <row r="3015" spans="14:14">
      <c r="N3015" s="5"/>
    </row>
    <row r="3016" spans="14:14">
      <c r="N3016" s="5"/>
    </row>
    <row r="3017" spans="14:14">
      <c r="N3017" s="5"/>
    </row>
    <row r="3018" spans="14:14">
      <c r="N3018" s="5"/>
    </row>
    <row r="3019" spans="14:14">
      <c r="N3019" s="5"/>
    </row>
    <row r="3020" spans="14:14">
      <c r="N3020" s="5"/>
    </row>
    <row r="3021" spans="14:14">
      <c r="N3021" s="5"/>
    </row>
    <row r="3022" spans="14:14">
      <c r="N3022" s="5"/>
    </row>
    <row r="3023" spans="14:14">
      <c r="N3023" s="5"/>
    </row>
    <row r="3024" spans="14:14">
      <c r="N3024" s="5"/>
    </row>
    <row r="3025" spans="14:14">
      <c r="N3025" s="5"/>
    </row>
    <row r="3026" spans="14:14">
      <c r="N3026" s="5"/>
    </row>
    <row r="3027" spans="14:14">
      <c r="N3027" s="5"/>
    </row>
    <row r="3028" spans="14:14">
      <c r="N3028" s="5"/>
    </row>
    <row r="3029" spans="14:14">
      <c r="N3029" s="5"/>
    </row>
    <row r="3030" spans="14:14">
      <c r="N3030" s="5"/>
    </row>
    <row r="3031" spans="14:14">
      <c r="N3031" s="5"/>
    </row>
    <row r="3032" spans="14:14">
      <c r="N3032" s="5"/>
    </row>
    <row r="3033" spans="14:14">
      <c r="N3033" s="5"/>
    </row>
    <row r="3034" spans="14:14">
      <c r="N3034" s="5"/>
    </row>
    <row r="3035" spans="14:14">
      <c r="N3035" s="5"/>
    </row>
    <row r="3036" spans="14:14">
      <c r="N3036" s="5"/>
    </row>
    <row r="3037" spans="14:14">
      <c r="N3037" s="5"/>
    </row>
    <row r="3038" spans="14:14">
      <c r="N3038" s="5"/>
    </row>
    <row r="3039" spans="14:14">
      <c r="N3039" s="5"/>
    </row>
    <row r="3040" spans="14:14">
      <c r="N3040" s="5"/>
    </row>
    <row r="3041" spans="14:14">
      <c r="N3041" s="5"/>
    </row>
    <row r="3042" spans="14:14">
      <c r="N3042" s="5"/>
    </row>
    <row r="3043" spans="14:14">
      <c r="N3043" s="5"/>
    </row>
    <row r="3044" spans="14:14">
      <c r="N3044" s="5"/>
    </row>
    <row r="3045" spans="14:14">
      <c r="N3045" s="5"/>
    </row>
    <row r="3046" spans="14:14">
      <c r="N3046" s="5"/>
    </row>
    <row r="3047" spans="14:14">
      <c r="N3047" s="5"/>
    </row>
    <row r="3048" spans="14:14">
      <c r="N3048" s="5"/>
    </row>
    <row r="3049" spans="14:14">
      <c r="N3049" s="5"/>
    </row>
    <row r="3050" spans="14:14">
      <c r="N3050" s="5"/>
    </row>
    <row r="3051" spans="14:14">
      <c r="N3051" s="5"/>
    </row>
    <row r="3052" spans="14:14">
      <c r="N3052" s="5"/>
    </row>
    <row r="3053" spans="14:14">
      <c r="N3053" s="5"/>
    </row>
    <row r="3054" spans="14:14">
      <c r="N3054" s="5"/>
    </row>
    <row r="3055" spans="14:14">
      <c r="N3055" s="5"/>
    </row>
    <row r="3056" spans="14:14">
      <c r="N3056" s="5"/>
    </row>
    <row r="3057" spans="14:14">
      <c r="N3057" s="5"/>
    </row>
    <row r="3058" spans="14:14">
      <c r="N3058" s="5"/>
    </row>
    <row r="3059" spans="14:14">
      <c r="N3059" s="5"/>
    </row>
    <row r="3060" spans="14:14">
      <c r="N3060" s="5"/>
    </row>
    <row r="3061" spans="14:14">
      <c r="N3061" s="5"/>
    </row>
    <row r="3062" spans="14:14">
      <c r="N3062" s="5"/>
    </row>
    <row r="3063" spans="14:14">
      <c r="N3063" s="5"/>
    </row>
    <row r="3064" spans="14:14">
      <c r="N3064" s="5"/>
    </row>
    <row r="3065" spans="14:14">
      <c r="N3065" s="5"/>
    </row>
    <row r="3066" spans="14:14">
      <c r="N3066" s="5"/>
    </row>
    <row r="3067" spans="14:14">
      <c r="N3067" s="5"/>
    </row>
    <row r="3068" spans="14:14">
      <c r="N3068" s="5"/>
    </row>
    <row r="3069" spans="14:14">
      <c r="N3069" s="5"/>
    </row>
    <row r="3070" spans="14:14">
      <c r="N3070" s="5"/>
    </row>
    <row r="3071" spans="14:14">
      <c r="N3071" s="5"/>
    </row>
    <row r="3072" spans="14:14">
      <c r="N3072" s="5"/>
    </row>
    <row r="3073" spans="14:14">
      <c r="N3073" s="5"/>
    </row>
    <row r="3074" spans="14:14">
      <c r="N3074" s="5"/>
    </row>
    <row r="3075" spans="14:14">
      <c r="N3075" s="5"/>
    </row>
    <row r="3076" spans="14:14">
      <c r="N3076" s="5"/>
    </row>
    <row r="3077" spans="14:14">
      <c r="N3077" s="5"/>
    </row>
    <row r="3078" spans="14:14">
      <c r="N3078" s="5"/>
    </row>
    <row r="3079" spans="14:14">
      <c r="N3079" s="5"/>
    </row>
    <row r="3080" spans="14:14">
      <c r="N3080" s="5"/>
    </row>
    <row r="3081" spans="14:14">
      <c r="N3081" s="5"/>
    </row>
    <row r="3082" spans="14:14">
      <c r="N3082" s="5"/>
    </row>
    <row r="3083" spans="14:14">
      <c r="N3083" s="5"/>
    </row>
    <row r="3084" spans="14:14">
      <c r="N3084" s="5"/>
    </row>
    <row r="3085" spans="14:14">
      <c r="N3085" s="5"/>
    </row>
    <row r="3086" spans="14:14">
      <c r="N3086" s="5"/>
    </row>
    <row r="3087" spans="14:14">
      <c r="N3087" s="5"/>
    </row>
    <row r="3088" spans="14:14">
      <c r="N3088" s="5"/>
    </row>
    <row r="3089" spans="14:14">
      <c r="N3089" s="5"/>
    </row>
    <row r="3090" spans="14:14">
      <c r="N3090" s="5"/>
    </row>
    <row r="3091" spans="14:14">
      <c r="N3091" s="5"/>
    </row>
    <row r="3092" spans="14:14">
      <c r="N3092" s="5"/>
    </row>
    <row r="3093" spans="14:14">
      <c r="N3093" s="5"/>
    </row>
    <row r="3094" spans="14:14">
      <c r="N3094" s="5"/>
    </row>
    <row r="3095" spans="14:14">
      <c r="N3095" s="5"/>
    </row>
    <row r="3096" spans="14:14">
      <c r="N3096" s="5"/>
    </row>
    <row r="3097" spans="14:14">
      <c r="N3097" s="5"/>
    </row>
    <row r="3098" spans="14:14">
      <c r="N3098" s="5"/>
    </row>
    <row r="3099" spans="14:14">
      <c r="N3099" s="5"/>
    </row>
    <row r="3100" spans="14:14">
      <c r="N3100" s="5"/>
    </row>
    <row r="3101" spans="14:14">
      <c r="N3101" s="5"/>
    </row>
    <row r="3102" spans="14:14">
      <c r="N3102" s="5"/>
    </row>
    <row r="3103" spans="14:14">
      <c r="N3103" s="5"/>
    </row>
    <row r="3104" spans="14:14">
      <c r="N3104" s="5"/>
    </row>
    <row r="3105" spans="14:14">
      <c r="N3105" s="5"/>
    </row>
    <row r="3106" spans="14:14">
      <c r="N3106" s="5"/>
    </row>
    <row r="3107" spans="14:14">
      <c r="N3107" s="5"/>
    </row>
    <row r="3108" spans="14:14">
      <c r="N3108" s="5"/>
    </row>
    <row r="3109" spans="14:14">
      <c r="N3109" s="5"/>
    </row>
    <row r="3110" spans="14:14">
      <c r="N3110" s="5"/>
    </row>
    <row r="3111" spans="14:14">
      <c r="N3111" s="5"/>
    </row>
    <row r="3112" spans="14:14">
      <c r="N3112" s="5"/>
    </row>
    <row r="3113" spans="14:14">
      <c r="N3113" s="5"/>
    </row>
    <row r="3114" spans="14:14">
      <c r="N3114" s="5"/>
    </row>
    <row r="3115" spans="14:14">
      <c r="N3115" s="5"/>
    </row>
    <row r="3116" spans="14:14">
      <c r="N3116" s="5"/>
    </row>
    <row r="3117" spans="14:14">
      <c r="N3117" s="5"/>
    </row>
    <row r="3118" spans="14:14">
      <c r="N3118" s="5"/>
    </row>
    <row r="3119" spans="14:14">
      <c r="N3119" s="5"/>
    </row>
    <row r="3120" spans="14:14">
      <c r="N3120" s="5"/>
    </row>
    <row r="3121" spans="14:14">
      <c r="N3121" s="5"/>
    </row>
    <row r="3122" spans="14:14">
      <c r="N3122" s="5"/>
    </row>
    <row r="3123" spans="14:14">
      <c r="N3123" s="5"/>
    </row>
    <row r="3124" spans="14:14">
      <c r="N3124" s="5"/>
    </row>
    <row r="3125" spans="14:14">
      <c r="N3125" s="5"/>
    </row>
    <row r="3126" spans="14:14">
      <c r="N3126" s="5"/>
    </row>
    <row r="3127" spans="14:14">
      <c r="N3127" s="5"/>
    </row>
    <row r="3128" spans="14:14">
      <c r="N3128" s="5"/>
    </row>
    <row r="3129" spans="14:14">
      <c r="N3129" s="5"/>
    </row>
    <row r="3130" spans="14:14">
      <c r="N3130" s="5"/>
    </row>
    <row r="3131" spans="14:14">
      <c r="N3131" s="5"/>
    </row>
    <row r="3132" spans="14:14">
      <c r="N3132" s="5"/>
    </row>
    <row r="3133" spans="14:14">
      <c r="N3133" s="5"/>
    </row>
    <row r="3134" spans="14:14">
      <c r="N3134" s="5"/>
    </row>
    <row r="3135" spans="14:14">
      <c r="N3135" s="5"/>
    </row>
    <row r="3136" spans="14:14">
      <c r="N3136" s="5"/>
    </row>
    <row r="3137" spans="14:14">
      <c r="N3137" s="5"/>
    </row>
    <row r="3138" spans="14:14">
      <c r="N3138" s="5"/>
    </row>
    <row r="3139" spans="14:14">
      <c r="N3139" s="5"/>
    </row>
    <row r="3140" spans="14:14">
      <c r="N3140" s="5"/>
    </row>
    <row r="3141" spans="14:14">
      <c r="N3141" s="5"/>
    </row>
    <row r="3142" spans="14:14">
      <c r="N3142" s="5"/>
    </row>
    <row r="3143" spans="14:14">
      <c r="N3143" s="5"/>
    </row>
    <row r="3144" spans="14:14">
      <c r="N3144" s="5"/>
    </row>
    <row r="3145" spans="14:14">
      <c r="N3145" s="5"/>
    </row>
    <row r="3146" spans="14:14">
      <c r="N3146" s="5"/>
    </row>
    <row r="3147" spans="14:14">
      <c r="N3147" s="5"/>
    </row>
    <row r="3148" spans="14:14">
      <c r="N3148" s="5"/>
    </row>
    <row r="3149" spans="14:14">
      <c r="N3149" s="5"/>
    </row>
    <row r="3150" spans="14:14">
      <c r="N3150" s="5"/>
    </row>
    <row r="3151" spans="14:14">
      <c r="N3151" s="5"/>
    </row>
    <row r="3152" spans="14:14">
      <c r="N3152" s="5"/>
    </row>
    <row r="3153" spans="14:14">
      <c r="N3153" s="5"/>
    </row>
    <row r="3154" spans="14:14">
      <c r="N3154" s="5"/>
    </row>
    <row r="3155" spans="14:14">
      <c r="N3155" s="5"/>
    </row>
    <row r="3156" spans="14:14">
      <c r="N3156" s="5"/>
    </row>
    <row r="3157" spans="14:14">
      <c r="N3157" s="5"/>
    </row>
    <row r="3158" spans="14:14">
      <c r="N3158" s="5"/>
    </row>
    <row r="3159" spans="14:14">
      <c r="N3159" s="5"/>
    </row>
    <row r="3160" spans="14:14">
      <c r="N3160" s="5"/>
    </row>
    <row r="3161" spans="14:14">
      <c r="N3161" s="5"/>
    </row>
    <row r="3162" spans="14:14">
      <c r="N3162" s="5"/>
    </row>
    <row r="3163" spans="14:14">
      <c r="N3163" s="5"/>
    </row>
    <row r="3164" spans="14:14">
      <c r="N3164" s="5"/>
    </row>
    <row r="3165" spans="14:14">
      <c r="N3165" s="5"/>
    </row>
    <row r="3166" spans="14:14">
      <c r="N3166" s="5"/>
    </row>
    <row r="3167" spans="14:14">
      <c r="N3167" s="5"/>
    </row>
    <row r="3168" spans="14:14">
      <c r="N3168" s="5"/>
    </row>
    <row r="3169" spans="14:14">
      <c r="N3169" s="5"/>
    </row>
    <row r="3170" spans="14:14">
      <c r="N3170" s="5"/>
    </row>
    <row r="3171" spans="14:14">
      <c r="N3171" s="5"/>
    </row>
    <row r="3172" spans="14:14">
      <c r="N3172" s="5"/>
    </row>
    <row r="3173" spans="14:14">
      <c r="N3173" s="5"/>
    </row>
    <row r="3174" spans="14:14">
      <c r="N3174" s="5"/>
    </row>
    <row r="3175" spans="14:14">
      <c r="N3175" s="5"/>
    </row>
    <row r="3176" spans="14:14">
      <c r="N3176" s="5"/>
    </row>
    <row r="3177" spans="14:14">
      <c r="N3177" s="5"/>
    </row>
    <row r="3178" spans="14:14">
      <c r="N3178" s="5"/>
    </row>
    <row r="3179" spans="14:14">
      <c r="N3179" s="5"/>
    </row>
    <row r="3180" spans="14:14">
      <c r="N3180" s="5"/>
    </row>
    <row r="3181" spans="14:14">
      <c r="N3181" s="5"/>
    </row>
    <row r="3182" spans="14:14">
      <c r="N3182" s="5"/>
    </row>
    <row r="3183" spans="14:14">
      <c r="N3183" s="5"/>
    </row>
    <row r="3184" spans="14:14">
      <c r="N3184" s="5"/>
    </row>
    <row r="3185" spans="14:14">
      <c r="N3185" s="5"/>
    </row>
    <row r="3186" spans="14:14">
      <c r="N3186" s="5"/>
    </row>
    <row r="3187" spans="14:14">
      <c r="N3187" s="5"/>
    </row>
    <row r="3188" spans="14:14">
      <c r="N3188" s="5"/>
    </row>
    <row r="3189" spans="14:14">
      <c r="N3189" s="5"/>
    </row>
    <row r="3190" spans="14:14">
      <c r="N3190" s="5"/>
    </row>
    <row r="3191" spans="14:14">
      <c r="N3191" s="5"/>
    </row>
    <row r="3192" spans="14:14">
      <c r="N3192" s="5"/>
    </row>
    <row r="3193" spans="14:14">
      <c r="N3193" s="5"/>
    </row>
    <row r="3194" spans="14:14">
      <c r="N3194" s="5"/>
    </row>
    <row r="3195" spans="14:14">
      <c r="N3195" s="5"/>
    </row>
    <row r="3196" spans="14:14">
      <c r="N3196" s="5"/>
    </row>
    <row r="3197" spans="14:14">
      <c r="N3197" s="5"/>
    </row>
    <row r="3198" spans="14:14">
      <c r="N3198" s="5"/>
    </row>
    <row r="3199" spans="14:14">
      <c r="N3199" s="5"/>
    </row>
    <row r="3200" spans="14:14">
      <c r="N3200" s="5"/>
    </row>
    <row r="3201" spans="14:14">
      <c r="N3201" s="5"/>
    </row>
    <row r="3202" spans="14:14">
      <c r="N3202" s="5"/>
    </row>
    <row r="3203" spans="14:14">
      <c r="N3203" s="5"/>
    </row>
    <row r="3204" spans="14:14">
      <c r="N3204" s="5"/>
    </row>
    <row r="3205" spans="14:14">
      <c r="N3205" s="5"/>
    </row>
    <row r="3206" spans="14:14">
      <c r="N3206" s="5"/>
    </row>
    <row r="3207" spans="14:14">
      <c r="N3207" s="5"/>
    </row>
    <row r="3208" spans="14:14">
      <c r="N3208" s="5"/>
    </row>
    <row r="3209" spans="14:14">
      <c r="N3209" s="5"/>
    </row>
    <row r="3210" spans="14:14">
      <c r="N3210" s="5"/>
    </row>
    <row r="3211" spans="14:14">
      <c r="N3211" s="5"/>
    </row>
    <row r="3212" spans="14:14">
      <c r="N3212" s="5"/>
    </row>
    <row r="3213" spans="14:14">
      <c r="N3213" s="5"/>
    </row>
    <row r="3214" spans="14:14">
      <c r="N3214" s="5"/>
    </row>
    <row r="3215" spans="14:14">
      <c r="N3215" s="5"/>
    </row>
    <row r="3216" spans="14:14">
      <c r="N3216" s="5"/>
    </row>
    <row r="3217" spans="14:14">
      <c r="N3217" s="5"/>
    </row>
    <row r="3218" spans="14:14">
      <c r="N3218" s="5"/>
    </row>
    <row r="3219" spans="14:14">
      <c r="N3219" s="5"/>
    </row>
    <row r="3220" spans="14:14">
      <c r="N3220" s="5"/>
    </row>
    <row r="3221" spans="14:14">
      <c r="N3221" s="5"/>
    </row>
    <row r="3222" spans="14:14">
      <c r="N3222" s="5"/>
    </row>
    <row r="3223" spans="14:14">
      <c r="N3223" s="5"/>
    </row>
    <row r="3224" spans="14:14">
      <c r="N3224" s="5"/>
    </row>
    <row r="3225" spans="14:14">
      <c r="N3225" s="5"/>
    </row>
    <row r="3226" spans="14:14">
      <c r="N3226" s="5"/>
    </row>
    <row r="3227" spans="14:14">
      <c r="N3227" s="5"/>
    </row>
    <row r="3228" spans="14:14">
      <c r="N3228" s="5"/>
    </row>
    <row r="3229" spans="14:14">
      <c r="N3229" s="5"/>
    </row>
    <row r="3230" spans="14:14">
      <c r="N3230" s="5"/>
    </row>
    <row r="3231" spans="14:14">
      <c r="N3231" s="5"/>
    </row>
    <row r="3232" spans="14:14">
      <c r="N3232" s="5"/>
    </row>
    <row r="3233" spans="14:14">
      <c r="N3233" s="5"/>
    </row>
    <row r="3234" spans="14:14">
      <c r="N3234" s="5"/>
    </row>
    <row r="3235" spans="14:14">
      <c r="N3235" s="5"/>
    </row>
    <row r="3236" spans="14:14">
      <c r="N3236" s="5"/>
    </row>
    <row r="3237" spans="14:14">
      <c r="N3237" s="5"/>
    </row>
    <row r="3238" spans="14:14">
      <c r="N3238" s="5"/>
    </row>
    <row r="3239" spans="14:14">
      <c r="N3239" s="5"/>
    </row>
    <row r="3240" spans="14:14">
      <c r="N3240" s="5"/>
    </row>
    <row r="3241" spans="14:14">
      <c r="N3241" s="5"/>
    </row>
    <row r="3242" spans="14:14">
      <c r="N3242" s="5"/>
    </row>
    <row r="3243" spans="14:14">
      <c r="N3243" s="5"/>
    </row>
    <row r="3244" spans="14:14">
      <c r="N3244" s="5"/>
    </row>
    <row r="3245" spans="14:14">
      <c r="N3245" s="5"/>
    </row>
    <row r="3246" spans="14:14">
      <c r="N3246" s="5"/>
    </row>
    <row r="3247" spans="14:14">
      <c r="N3247" s="5"/>
    </row>
    <row r="3248" spans="14:14">
      <c r="N3248" s="5"/>
    </row>
    <row r="3249" spans="14:14">
      <c r="N3249" s="5"/>
    </row>
    <row r="3250" spans="14:14">
      <c r="N3250" s="5"/>
    </row>
    <row r="3251" spans="14:14">
      <c r="N3251" s="5"/>
    </row>
    <row r="3252" spans="14:14">
      <c r="N3252" s="5"/>
    </row>
    <row r="3253" spans="14:14">
      <c r="N3253" s="5"/>
    </row>
    <row r="3254" spans="14:14">
      <c r="N3254" s="5"/>
    </row>
    <row r="3255" spans="14:14">
      <c r="N3255" s="5"/>
    </row>
    <row r="3256" spans="14:14">
      <c r="N3256" s="5"/>
    </row>
    <row r="3257" spans="14:14">
      <c r="N3257" s="5"/>
    </row>
    <row r="3258" spans="14:14">
      <c r="N3258" s="5"/>
    </row>
    <row r="3259" spans="14:14">
      <c r="N3259" s="5"/>
    </row>
    <row r="3260" spans="14:14">
      <c r="N3260" s="5"/>
    </row>
    <row r="3261" spans="14:14">
      <c r="N3261" s="5"/>
    </row>
    <row r="3262" spans="14:14">
      <c r="N3262" s="5"/>
    </row>
    <row r="3263" spans="14:14">
      <c r="N3263" s="5"/>
    </row>
    <row r="3264" spans="14:14">
      <c r="N3264" s="5"/>
    </row>
    <row r="3265" spans="14:14">
      <c r="N3265" s="5"/>
    </row>
    <row r="3266" spans="14:14">
      <c r="N3266" s="5"/>
    </row>
    <row r="3267" spans="14:14">
      <c r="N3267" s="5"/>
    </row>
    <row r="3268" spans="14:14">
      <c r="N3268" s="5"/>
    </row>
    <row r="3269" spans="14:14">
      <c r="N3269" s="5"/>
    </row>
    <row r="3270" spans="14:14">
      <c r="N3270" s="5"/>
    </row>
    <row r="3271" spans="14:14">
      <c r="N3271" s="5"/>
    </row>
    <row r="3272" spans="14:14">
      <c r="N3272" s="5"/>
    </row>
    <row r="3273" spans="14:14">
      <c r="N3273" s="5"/>
    </row>
    <row r="3274" spans="14:14">
      <c r="N3274" s="5"/>
    </row>
    <row r="3275" spans="14:14">
      <c r="N3275" s="5"/>
    </row>
    <row r="3276" spans="14:14">
      <c r="N3276" s="5"/>
    </row>
    <row r="3277" spans="14:14">
      <c r="N3277" s="5"/>
    </row>
    <row r="3278" spans="14:14">
      <c r="N3278" s="5"/>
    </row>
    <row r="3279" spans="14:14">
      <c r="N3279" s="5"/>
    </row>
    <row r="3280" spans="14:14">
      <c r="N3280" s="5"/>
    </row>
    <row r="3281" spans="14:14">
      <c r="N3281" s="5"/>
    </row>
    <row r="3282" spans="14:14">
      <c r="N3282" s="5"/>
    </row>
    <row r="3283" spans="14:14">
      <c r="N3283" s="5"/>
    </row>
    <row r="3284" spans="14:14">
      <c r="N3284" s="5"/>
    </row>
    <row r="3285" spans="14:14">
      <c r="N3285" s="5"/>
    </row>
    <row r="3286" spans="14:14">
      <c r="N3286" s="5"/>
    </row>
    <row r="3287" spans="14:14">
      <c r="N3287" s="5"/>
    </row>
    <row r="3288" spans="14:14">
      <c r="N3288" s="5"/>
    </row>
    <row r="3289" spans="14:14">
      <c r="N3289" s="5"/>
    </row>
    <row r="3290" spans="14:14">
      <c r="N3290" s="5"/>
    </row>
    <row r="3291" spans="14:14">
      <c r="N3291" s="5"/>
    </row>
    <row r="3292" spans="14:14">
      <c r="N3292" s="5"/>
    </row>
    <row r="3293" spans="14:14">
      <c r="N3293" s="5"/>
    </row>
    <row r="3294" spans="14:14">
      <c r="N3294" s="5"/>
    </row>
    <row r="3295" spans="14:14">
      <c r="N3295" s="5"/>
    </row>
    <row r="3296" spans="14:14">
      <c r="N3296" s="5"/>
    </row>
    <row r="3297" spans="14:14">
      <c r="N3297" s="5"/>
    </row>
    <row r="3298" spans="14:14">
      <c r="N3298" s="5"/>
    </row>
    <row r="3299" spans="14:14">
      <c r="N3299" s="5"/>
    </row>
    <row r="3300" spans="14:14">
      <c r="N3300" s="5"/>
    </row>
    <row r="3301" spans="14:14">
      <c r="N3301" s="5"/>
    </row>
    <row r="3302" spans="14:14">
      <c r="N3302" s="5"/>
    </row>
    <row r="3303" spans="14:14">
      <c r="N3303" s="5"/>
    </row>
    <row r="3304" spans="14:14">
      <c r="N3304" s="5"/>
    </row>
    <row r="3305" spans="14:14">
      <c r="N3305" s="5"/>
    </row>
    <row r="3306" spans="14:14">
      <c r="N3306" s="5"/>
    </row>
    <row r="3307" spans="14:14">
      <c r="N3307" s="5"/>
    </row>
    <row r="3308" spans="14:14">
      <c r="N3308" s="5"/>
    </row>
    <row r="3309" spans="14:14">
      <c r="N3309" s="5"/>
    </row>
    <row r="3310" spans="14:14">
      <c r="N3310" s="5"/>
    </row>
    <row r="3311" spans="14:14">
      <c r="N3311" s="5"/>
    </row>
    <row r="3312" spans="14:14">
      <c r="N3312" s="5"/>
    </row>
    <row r="3313" spans="14:14">
      <c r="N3313" s="5"/>
    </row>
    <row r="3314" spans="14:14">
      <c r="N3314" s="5"/>
    </row>
    <row r="3315" spans="14:14">
      <c r="N3315" s="5"/>
    </row>
    <row r="3316" spans="14:14">
      <c r="N3316" s="5"/>
    </row>
    <row r="3317" spans="14:14">
      <c r="N3317" s="5"/>
    </row>
    <row r="3318" spans="14:14">
      <c r="N3318" s="5"/>
    </row>
    <row r="3319" spans="14:14">
      <c r="N3319" s="5"/>
    </row>
    <row r="3320" spans="14:14">
      <c r="N3320" s="5"/>
    </row>
    <row r="3321" spans="14:14">
      <c r="N3321" s="5"/>
    </row>
    <row r="3322" spans="14:14">
      <c r="N3322" s="5"/>
    </row>
    <row r="3323" spans="14:14">
      <c r="N3323" s="5"/>
    </row>
    <row r="3324" spans="14:14">
      <c r="N3324" s="5"/>
    </row>
    <row r="3325" spans="14:14">
      <c r="N3325" s="5"/>
    </row>
    <row r="3326" spans="14:14">
      <c r="N3326" s="5"/>
    </row>
    <row r="3327" spans="14:14">
      <c r="N3327" s="5"/>
    </row>
    <row r="3328" spans="14:14">
      <c r="N3328" s="5"/>
    </row>
    <row r="3329" spans="14:14">
      <c r="N3329" s="5"/>
    </row>
    <row r="3330" spans="14:14">
      <c r="N3330" s="5"/>
    </row>
    <row r="3331" spans="14:14">
      <c r="N3331" s="5"/>
    </row>
    <row r="3332" spans="14:14">
      <c r="N3332" s="5"/>
    </row>
    <row r="3333" spans="14:14">
      <c r="N3333" s="5"/>
    </row>
    <row r="3334" spans="14:14">
      <c r="N3334" s="5"/>
    </row>
    <row r="3335" spans="14:14">
      <c r="N3335" s="5"/>
    </row>
    <row r="3336" spans="14:14">
      <c r="N3336" s="5"/>
    </row>
    <row r="3337" spans="14:14">
      <c r="N3337" s="5"/>
    </row>
    <row r="3338" spans="14:14">
      <c r="N3338" s="5"/>
    </row>
    <row r="3339" spans="14:14">
      <c r="N3339" s="5"/>
    </row>
    <row r="3340" spans="14:14">
      <c r="N3340" s="5"/>
    </row>
    <row r="3341" spans="14:14">
      <c r="N3341" s="5"/>
    </row>
    <row r="3342" spans="14:14">
      <c r="N3342" s="5"/>
    </row>
    <row r="3343" spans="14:14">
      <c r="N3343" s="5"/>
    </row>
    <row r="3344" spans="14:14">
      <c r="N3344" s="5"/>
    </row>
    <row r="3345" spans="14:14">
      <c r="N3345" s="5"/>
    </row>
    <row r="3346" spans="14:14">
      <c r="N3346" s="5"/>
    </row>
    <row r="3347" spans="14:14">
      <c r="N3347" s="5"/>
    </row>
    <row r="3348" spans="14:14">
      <c r="N3348" s="5"/>
    </row>
    <row r="3349" spans="14:14">
      <c r="N3349" s="5"/>
    </row>
    <row r="3350" spans="14:14">
      <c r="N3350" s="5"/>
    </row>
    <row r="3351" spans="14:14">
      <c r="N3351" s="5"/>
    </row>
    <row r="3352" spans="14:14">
      <c r="N3352" s="5"/>
    </row>
    <row r="3353" spans="14:14">
      <c r="N3353" s="5"/>
    </row>
    <row r="3354" spans="14:14">
      <c r="N3354" s="5"/>
    </row>
    <row r="3355" spans="14:14">
      <c r="N3355" s="5"/>
    </row>
    <row r="3356" spans="14:14">
      <c r="N3356" s="5"/>
    </row>
    <row r="3357" spans="14:14">
      <c r="N3357" s="5"/>
    </row>
    <row r="3358" spans="14:14">
      <c r="N3358" s="5"/>
    </row>
    <row r="3359" spans="14:14">
      <c r="N3359" s="5"/>
    </row>
    <row r="3360" spans="14:14">
      <c r="N3360" s="5"/>
    </row>
    <row r="3361" spans="14:14">
      <c r="N3361" s="5"/>
    </row>
    <row r="3362" spans="14:14">
      <c r="N3362" s="5"/>
    </row>
    <row r="3363" spans="14:14">
      <c r="N3363" s="5"/>
    </row>
    <row r="3364" spans="14:14">
      <c r="N3364" s="5"/>
    </row>
    <row r="3365" spans="14:14">
      <c r="N3365" s="5"/>
    </row>
    <row r="3366" spans="14:14">
      <c r="N3366" s="5"/>
    </row>
    <row r="3367" spans="14:14">
      <c r="N3367" s="5"/>
    </row>
    <row r="3368" spans="14:14">
      <c r="N3368" s="5"/>
    </row>
    <row r="3369" spans="14:14">
      <c r="N3369" s="5"/>
    </row>
    <row r="3370" spans="14:14">
      <c r="N3370" s="5"/>
    </row>
    <row r="3371" spans="14:14">
      <c r="N3371" s="5"/>
    </row>
    <row r="3372" spans="14:14">
      <c r="N3372" s="5"/>
    </row>
    <row r="3373" spans="14:14">
      <c r="N3373" s="5"/>
    </row>
    <row r="3374" spans="14:14">
      <c r="N3374" s="5"/>
    </row>
    <row r="3375" spans="14:14">
      <c r="N3375" s="5"/>
    </row>
    <row r="3376" spans="14:14">
      <c r="N3376" s="5"/>
    </row>
    <row r="3377" spans="14:14">
      <c r="N3377" s="5"/>
    </row>
    <row r="3378" spans="14:14">
      <c r="N3378" s="5"/>
    </row>
    <row r="3379" spans="14:14">
      <c r="N3379" s="5"/>
    </row>
    <row r="3380" spans="14:14">
      <c r="N3380" s="5"/>
    </row>
    <row r="3381" spans="14:14">
      <c r="N3381" s="5"/>
    </row>
    <row r="3382" spans="14:14">
      <c r="N3382" s="5"/>
    </row>
    <row r="3383" spans="14:14">
      <c r="N3383" s="5"/>
    </row>
    <row r="3384" spans="14:14">
      <c r="N3384" s="5"/>
    </row>
    <row r="3385" spans="14:14">
      <c r="N3385" s="5"/>
    </row>
    <row r="3386" spans="14:14">
      <c r="N3386" s="5"/>
    </row>
    <row r="3387" spans="14:14">
      <c r="N3387" s="5"/>
    </row>
    <row r="3388" spans="14:14">
      <c r="N3388" s="5"/>
    </row>
    <row r="3389" spans="14:14">
      <c r="N3389" s="5"/>
    </row>
    <row r="3390" spans="14:14">
      <c r="N3390" s="5"/>
    </row>
    <row r="3391" spans="14:14">
      <c r="N3391" s="5"/>
    </row>
    <row r="3392" spans="14:14">
      <c r="N3392" s="5"/>
    </row>
    <row r="3393" spans="14:14">
      <c r="N3393" s="5"/>
    </row>
    <row r="3394" spans="14:14">
      <c r="N3394" s="5"/>
    </row>
    <row r="3395" spans="14:14">
      <c r="N3395" s="5"/>
    </row>
    <row r="3396" spans="14:14">
      <c r="N3396" s="5"/>
    </row>
    <row r="3397" spans="14:14">
      <c r="N3397" s="5"/>
    </row>
    <row r="3398" spans="14:14">
      <c r="N3398" s="5"/>
    </row>
    <row r="3399" spans="14:14">
      <c r="N3399" s="5"/>
    </row>
    <row r="3400" spans="14:14">
      <c r="N3400" s="5"/>
    </row>
    <row r="3401" spans="14:14">
      <c r="N3401" s="5"/>
    </row>
    <row r="3402" spans="14:14">
      <c r="N3402" s="5"/>
    </row>
    <row r="3403" spans="14:14">
      <c r="N3403" s="5"/>
    </row>
    <row r="3404" spans="14:14">
      <c r="N3404" s="5"/>
    </row>
    <row r="3405" spans="14:14">
      <c r="N3405" s="5"/>
    </row>
    <row r="3406" spans="14:14">
      <c r="N3406" s="5"/>
    </row>
    <row r="3407" spans="14:14">
      <c r="N3407" s="5"/>
    </row>
    <row r="3408" spans="14:14">
      <c r="N3408" s="5"/>
    </row>
    <row r="3409" spans="14:14">
      <c r="N3409" s="5"/>
    </row>
    <row r="3410" spans="14:14">
      <c r="N3410" s="5"/>
    </row>
    <row r="3411" spans="14:14">
      <c r="N3411" s="5"/>
    </row>
    <row r="3412" spans="14:14">
      <c r="N3412" s="5"/>
    </row>
    <row r="3413" spans="14:14">
      <c r="N3413" s="5"/>
    </row>
    <row r="3414" spans="14:14">
      <c r="N3414" s="5"/>
    </row>
    <row r="3415" spans="14:14">
      <c r="N3415" s="5"/>
    </row>
    <row r="3416" spans="14:14">
      <c r="N3416" s="5"/>
    </row>
    <row r="3417" spans="14:14">
      <c r="N3417" s="5"/>
    </row>
    <row r="3418" spans="14:14">
      <c r="N3418" s="5"/>
    </row>
    <row r="3419" spans="14:14">
      <c r="N3419" s="5"/>
    </row>
    <row r="3420" spans="14:14">
      <c r="N3420" s="5"/>
    </row>
    <row r="3421" spans="14:14">
      <c r="N3421" s="5"/>
    </row>
    <row r="3422" spans="14:14">
      <c r="N3422" s="5"/>
    </row>
    <row r="3423" spans="14:14">
      <c r="N3423" s="5"/>
    </row>
    <row r="3424" spans="14:14">
      <c r="N3424" s="5"/>
    </row>
    <row r="3425" spans="14:14">
      <c r="N3425" s="5"/>
    </row>
    <row r="3426" spans="14:14">
      <c r="N3426" s="5"/>
    </row>
    <row r="3427" spans="14:14">
      <c r="N3427" s="5"/>
    </row>
    <row r="3428" spans="14:14">
      <c r="N3428" s="5"/>
    </row>
    <row r="3429" spans="14:14">
      <c r="N3429" s="5"/>
    </row>
    <row r="3430" spans="14:14">
      <c r="N3430" s="5"/>
    </row>
    <row r="3431" spans="14:14">
      <c r="N3431" s="5"/>
    </row>
    <row r="3432" spans="14:14">
      <c r="N3432" s="5"/>
    </row>
    <row r="3433" spans="14:14">
      <c r="N3433" s="5"/>
    </row>
    <row r="3434" spans="14:14">
      <c r="N3434" s="5"/>
    </row>
    <row r="3435" spans="14:14">
      <c r="N3435" s="5"/>
    </row>
    <row r="3436" spans="14:14">
      <c r="N3436" s="5"/>
    </row>
    <row r="3437" spans="14:14">
      <c r="N3437" s="5"/>
    </row>
    <row r="3438" spans="14:14">
      <c r="N3438" s="5"/>
    </row>
    <row r="3439" spans="14:14">
      <c r="N3439" s="5"/>
    </row>
    <row r="3440" spans="14:14">
      <c r="N3440" s="5"/>
    </row>
    <row r="3441" spans="14:14">
      <c r="N3441" s="5"/>
    </row>
    <row r="3442" spans="14:14">
      <c r="N3442" s="5"/>
    </row>
    <row r="3443" spans="14:14">
      <c r="N3443" s="5"/>
    </row>
    <row r="3444" spans="14:14">
      <c r="N3444" s="5"/>
    </row>
    <row r="3445" spans="14:14">
      <c r="N3445" s="5"/>
    </row>
    <row r="3446" spans="14:14">
      <c r="N3446" s="5"/>
    </row>
    <row r="3447" spans="14:14">
      <c r="N3447" s="5"/>
    </row>
    <row r="3448" spans="14:14">
      <c r="N3448" s="5"/>
    </row>
    <row r="3449" spans="14:14">
      <c r="N3449" s="5"/>
    </row>
    <row r="3450" spans="14:14">
      <c r="N3450" s="5"/>
    </row>
    <row r="3451" spans="14:14">
      <c r="N3451" s="5"/>
    </row>
    <row r="3452" spans="14:14">
      <c r="N3452" s="5"/>
    </row>
    <row r="3453" spans="14:14">
      <c r="N3453" s="5"/>
    </row>
    <row r="3454" spans="14:14">
      <c r="N3454" s="5"/>
    </row>
    <row r="3455" spans="14:14">
      <c r="N3455" s="5"/>
    </row>
    <row r="3456" spans="14:14">
      <c r="N3456" s="5"/>
    </row>
    <row r="3457" spans="14:14">
      <c r="N3457" s="5"/>
    </row>
    <row r="3458" spans="14:14">
      <c r="N3458" s="5"/>
    </row>
    <row r="3459" spans="14:14">
      <c r="N3459" s="5"/>
    </row>
    <row r="3460" spans="14:14">
      <c r="N3460" s="5"/>
    </row>
    <row r="3461" spans="14:14">
      <c r="N3461" s="5"/>
    </row>
    <row r="3462" spans="14:14">
      <c r="N3462" s="5"/>
    </row>
    <row r="3463" spans="14:14">
      <c r="N3463" s="5"/>
    </row>
    <row r="3464" spans="14:14">
      <c r="N3464" s="5"/>
    </row>
    <row r="3465" spans="14:14">
      <c r="N3465" s="5"/>
    </row>
    <row r="3466" spans="14:14">
      <c r="N3466" s="5"/>
    </row>
    <row r="3467" spans="14:14">
      <c r="N3467" s="5"/>
    </row>
    <row r="3468" spans="14:14">
      <c r="N3468" s="5"/>
    </row>
    <row r="3469" spans="14:14">
      <c r="N3469" s="5"/>
    </row>
    <row r="3470" spans="14:14">
      <c r="N3470" s="5"/>
    </row>
    <row r="3471" spans="14:14">
      <c r="N3471" s="5"/>
    </row>
    <row r="3472" spans="14:14">
      <c r="N3472" s="5"/>
    </row>
    <row r="3473" spans="14:14">
      <c r="N3473" s="5"/>
    </row>
    <row r="3474" spans="14:14">
      <c r="N3474" s="5"/>
    </row>
    <row r="3475" spans="14:14">
      <c r="N3475" s="5"/>
    </row>
    <row r="3476" spans="14:14">
      <c r="N3476" s="5"/>
    </row>
    <row r="3477" spans="14:14">
      <c r="N3477" s="5"/>
    </row>
    <row r="3478" spans="14:14">
      <c r="N3478" s="5"/>
    </row>
    <row r="3479" spans="14:14">
      <c r="N3479" s="5"/>
    </row>
    <row r="3480" spans="14:14">
      <c r="N3480" s="5"/>
    </row>
    <row r="3481" spans="14:14">
      <c r="N3481" s="5"/>
    </row>
    <row r="3482" spans="14:14">
      <c r="N3482" s="5"/>
    </row>
    <row r="3483" spans="14:14">
      <c r="N3483" s="5"/>
    </row>
    <row r="3484" spans="14:14">
      <c r="N3484" s="5"/>
    </row>
    <row r="3485" spans="14:14">
      <c r="N3485" s="5"/>
    </row>
    <row r="3486" spans="14:14">
      <c r="N3486" s="5"/>
    </row>
    <row r="3487" spans="14:14">
      <c r="N3487" s="5"/>
    </row>
    <row r="3488" spans="14:14">
      <c r="N3488" s="5"/>
    </row>
    <row r="3489" spans="14:14">
      <c r="N3489" s="5"/>
    </row>
    <row r="3490" spans="14:14">
      <c r="N3490" s="5"/>
    </row>
    <row r="3491" spans="14:14">
      <c r="N3491" s="5"/>
    </row>
    <row r="3492" spans="14:14">
      <c r="N3492" s="5"/>
    </row>
    <row r="3493" spans="14:14">
      <c r="N3493" s="5"/>
    </row>
    <row r="3494" spans="14:14">
      <c r="N3494" s="5"/>
    </row>
    <row r="3495" spans="14:14">
      <c r="N3495" s="5"/>
    </row>
    <row r="3496" spans="14:14">
      <c r="N3496" s="5"/>
    </row>
    <row r="3497" spans="14:14">
      <c r="N3497" s="5"/>
    </row>
    <row r="3498" spans="14:14">
      <c r="N3498" s="5"/>
    </row>
    <row r="3499" spans="14:14">
      <c r="N3499" s="5"/>
    </row>
    <row r="3500" spans="14:14">
      <c r="N3500" s="5"/>
    </row>
    <row r="3501" spans="14:14">
      <c r="N3501" s="5"/>
    </row>
    <row r="3502" spans="14:14">
      <c r="N3502" s="5"/>
    </row>
    <row r="3503" spans="14:14">
      <c r="N3503" s="5"/>
    </row>
    <row r="3504" spans="14:14">
      <c r="N3504" s="5"/>
    </row>
    <row r="3505" spans="14:14">
      <c r="N3505" s="5"/>
    </row>
    <row r="3506" spans="14:14">
      <c r="N3506" s="5"/>
    </row>
    <row r="3507" spans="14:14">
      <c r="N3507" s="5"/>
    </row>
    <row r="3508" spans="14:14">
      <c r="N3508" s="5"/>
    </row>
    <row r="3509" spans="14:14">
      <c r="N3509" s="5"/>
    </row>
    <row r="3510" spans="14:14">
      <c r="N3510" s="5"/>
    </row>
    <row r="3511" spans="14:14">
      <c r="N3511" s="5"/>
    </row>
    <row r="3512" spans="14:14">
      <c r="N3512" s="5"/>
    </row>
    <row r="3513" spans="14:14">
      <c r="N3513" s="5"/>
    </row>
    <row r="3514" spans="14:14">
      <c r="N3514" s="5"/>
    </row>
    <row r="3515" spans="14:14">
      <c r="N3515" s="5"/>
    </row>
    <row r="3516" spans="14:14">
      <c r="N3516" s="5"/>
    </row>
    <row r="3517" spans="14:14">
      <c r="N3517" s="5"/>
    </row>
    <row r="3518" spans="14:14">
      <c r="N3518" s="5"/>
    </row>
    <row r="3519" spans="14:14">
      <c r="N3519" s="5"/>
    </row>
    <row r="3520" spans="14:14">
      <c r="N3520" s="5"/>
    </row>
    <row r="3521" spans="14:14">
      <c r="N3521" s="5"/>
    </row>
    <row r="3522" spans="14:14">
      <c r="N3522" s="5"/>
    </row>
    <row r="3523" spans="14:14">
      <c r="N3523" s="5"/>
    </row>
    <row r="3524" spans="14:14">
      <c r="N3524" s="5"/>
    </row>
    <row r="3525" spans="14:14">
      <c r="N3525" s="5"/>
    </row>
    <row r="3526" spans="14:14">
      <c r="N3526" s="5"/>
    </row>
    <row r="3527" spans="14:14">
      <c r="N3527" s="5"/>
    </row>
    <row r="3528" spans="14:14">
      <c r="N3528" s="5"/>
    </row>
    <row r="3529" spans="14:14">
      <c r="N3529" s="5"/>
    </row>
    <row r="3530" spans="14:14">
      <c r="N3530" s="5"/>
    </row>
    <row r="3531" spans="14:14">
      <c r="N3531" s="5"/>
    </row>
    <row r="3532" spans="14:14">
      <c r="N3532" s="5"/>
    </row>
    <row r="3533" spans="14:14">
      <c r="N3533" s="5"/>
    </row>
    <row r="3534" spans="14:14">
      <c r="N3534" s="5"/>
    </row>
    <row r="3535" spans="14:14">
      <c r="N3535" s="5"/>
    </row>
    <row r="3536" spans="14:14">
      <c r="N3536" s="5"/>
    </row>
    <row r="3537" spans="14:14">
      <c r="N3537" s="5"/>
    </row>
    <row r="3538" spans="14:14">
      <c r="N3538" s="5"/>
    </row>
    <row r="3539" spans="14:14">
      <c r="N3539" s="5"/>
    </row>
    <row r="3540" spans="14:14">
      <c r="N3540" s="5"/>
    </row>
    <row r="3541" spans="14:14">
      <c r="N3541" s="5"/>
    </row>
    <row r="3542" spans="14:14">
      <c r="N3542" s="5"/>
    </row>
    <row r="3543" spans="14:14">
      <c r="N3543" s="5"/>
    </row>
    <row r="3544" spans="14:14">
      <c r="N3544" s="5"/>
    </row>
    <row r="3545" spans="14:14">
      <c r="N3545" s="5"/>
    </row>
    <row r="3546" spans="14:14">
      <c r="N3546" s="5"/>
    </row>
    <row r="3547" spans="14:14">
      <c r="N3547" s="5"/>
    </row>
    <row r="3548" spans="14:14">
      <c r="N3548" s="5"/>
    </row>
    <row r="3549" spans="14:14">
      <c r="N3549" s="5"/>
    </row>
    <row r="3550" spans="14:14">
      <c r="N3550" s="5"/>
    </row>
    <row r="3551" spans="14:14">
      <c r="N3551" s="5"/>
    </row>
    <row r="3552" spans="14:14">
      <c r="N3552" s="5"/>
    </row>
    <row r="3553" spans="14:14">
      <c r="N3553" s="5"/>
    </row>
    <row r="3554" spans="14:14">
      <c r="N3554" s="5"/>
    </row>
    <row r="3555" spans="14:14">
      <c r="N3555" s="5"/>
    </row>
    <row r="3556" spans="14:14">
      <c r="N3556" s="5"/>
    </row>
    <row r="3557" spans="14:14">
      <c r="N3557" s="5"/>
    </row>
    <row r="3558" spans="14:14">
      <c r="N3558" s="5"/>
    </row>
    <row r="3559" spans="14:14">
      <c r="N3559" s="5"/>
    </row>
    <row r="3560" spans="14:14">
      <c r="N3560" s="5"/>
    </row>
    <row r="3561" spans="14:14">
      <c r="N3561" s="5"/>
    </row>
    <row r="3562" spans="14:14">
      <c r="N3562" s="5"/>
    </row>
    <row r="3563" spans="14:14">
      <c r="N3563" s="5"/>
    </row>
    <row r="3564" spans="14:14">
      <c r="N3564" s="5"/>
    </row>
    <row r="3565" spans="14:14">
      <c r="N3565" s="5"/>
    </row>
    <row r="3566" spans="14:14">
      <c r="N3566" s="5"/>
    </row>
    <row r="3567" spans="14:14">
      <c r="N3567" s="5"/>
    </row>
    <row r="3568" spans="14:14">
      <c r="N3568" s="5"/>
    </row>
    <row r="3569" spans="14:14">
      <c r="N3569" s="5"/>
    </row>
    <row r="3570" spans="14:14">
      <c r="N3570" s="5"/>
    </row>
    <row r="3571" spans="14:14">
      <c r="N3571" s="5"/>
    </row>
    <row r="3572" spans="14:14">
      <c r="N3572" s="5"/>
    </row>
    <row r="3573" spans="14:14">
      <c r="N3573" s="5"/>
    </row>
    <row r="3574" spans="14:14">
      <c r="N3574" s="5"/>
    </row>
    <row r="3575" spans="14:14">
      <c r="N3575" s="5"/>
    </row>
    <row r="3576" spans="14:14">
      <c r="N3576" s="5"/>
    </row>
    <row r="3577" spans="14:14">
      <c r="N3577" s="5"/>
    </row>
    <row r="3578" spans="14:14">
      <c r="N3578" s="5"/>
    </row>
    <row r="3579" spans="14:14">
      <c r="N3579" s="5"/>
    </row>
    <row r="3580" spans="14:14">
      <c r="N3580" s="5"/>
    </row>
    <row r="3581" spans="14:14">
      <c r="N3581" s="5"/>
    </row>
    <row r="3582" spans="14:14">
      <c r="N3582" s="5"/>
    </row>
    <row r="3583" spans="14:14">
      <c r="N3583" s="5"/>
    </row>
    <row r="3584" spans="14:14">
      <c r="N3584" s="5"/>
    </row>
    <row r="3585" spans="14:14">
      <c r="N3585" s="5"/>
    </row>
    <row r="3586" spans="14:14">
      <c r="N3586" s="5"/>
    </row>
    <row r="3587" spans="14:14">
      <c r="N3587" s="5"/>
    </row>
    <row r="3588" spans="14:14">
      <c r="N3588" s="5"/>
    </row>
    <row r="3589" spans="14:14">
      <c r="N3589" s="5"/>
    </row>
    <row r="3590" spans="14:14">
      <c r="N3590" s="5"/>
    </row>
    <row r="3591" spans="14:14">
      <c r="N3591" s="5"/>
    </row>
    <row r="3592" spans="14:14">
      <c r="N3592" s="5"/>
    </row>
    <row r="3593" spans="14:14">
      <c r="N3593" s="5"/>
    </row>
    <row r="3594" spans="14:14">
      <c r="N3594" s="5"/>
    </row>
    <row r="3595" spans="14:14">
      <c r="N3595" s="5"/>
    </row>
    <row r="3596" spans="14:14">
      <c r="N3596" s="5"/>
    </row>
    <row r="3597" spans="14:14">
      <c r="N3597" s="5"/>
    </row>
    <row r="3598" spans="14:14">
      <c r="N3598" s="5"/>
    </row>
    <row r="3599" spans="14:14">
      <c r="N3599" s="5"/>
    </row>
    <row r="3600" spans="14:14">
      <c r="N3600" s="5"/>
    </row>
    <row r="3601" spans="14:14">
      <c r="N3601" s="5"/>
    </row>
    <row r="3602" spans="14:14">
      <c r="N3602" s="5"/>
    </row>
    <row r="3603" spans="14:14">
      <c r="N3603" s="5"/>
    </row>
    <row r="3604" spans="14:14">
      <c r="N3604" s="5"/>
    </row>
    <row r="3605" spans="14:14">
      <c r="N3605" s="5"/>
    </row>
    <row r="3606" spans="14:14">
      <c r="N3606" s="5"/>
    </row>
    <row r="3607" spans="14:14">
      <c r="N3607" s="5"/>
    </row>
    <row r="3608" spans="14:14">
      <c r="N3608" s="5"/>
    </row>
    <row r="3609" spans="14:14">
      <c r="N3609" s="5"/>
    </row>
    <row r="3610" spans="14:14">
      <c r="N3610" s="5"/>
    </row>
    <row r="3611" spans="14:14">
      <c r="N3611" s="5"/>
    </row>
    <row r="3612" spans="14:14">
      <c r="N3612" s="5"/>
    </row>
    <row r="3613" spans="14:14">
      <c r="N3613" s="5"/>
    </row>
    <row r="3614" spans="14:14">
      <c r="N3614" s="5"/>
    </row>
    <row r="3615" spans="14:14">
      <c r="N3615" s="5"/>
    </row>
    <row r="3616" spans="14:14">
      <c r="N3616" s="5"/>
    </row>
    <row r="3617" spans="14:14">
      <c r="N3617" s="5"/>
    </row>
    <row r="3618" spans="14:14">
      <c r="N3618" s="5"/>
    </row>
    <row r="3619" spans="14:14">
      <c r="N3619" s="5"/>
    </row>
    <row r="3620" spans="14:14">
      <c r="N3620" s="5"/>
    </row>
    <row r="3621" spans="14:14">
      <c r="N3621" s="5"/>
    </row>
    <row r="3622" spans="14:14">
      <c r="N3622" s="5"/>
    </row>
    <row r="3623" spans="14:14">
      <c r="N3623" s="5"/>
    </row>
    <row r="3624" spans="14:14">
      <c r="N3624" s="5"/>
    </row>
    <row r="3625" spans="14:14">
      <c r="N3625" s="5"/>
    </row>
    <row r="3626" spans="14:14">
      <c r="N3626" s="5"/>
    </row>
    <row r="3627" spans="14:14">
      <c r="N3627" s="5"/>
    </row>
    <row r="3628" spans="14:14">
      <c r="N3628" s="5"/>
    </row>
    <row r="3629" spans="14:14">
      <c r="N3629" s="5"/>
    </row>
    <row r="3630" spans="14:14">
      <c r="N3630" s="5"/>
    </row>
    <row r="3631" spans="14:14">
      <c r="N3631" s="5"/>
    </row>
    <row r="3632" spans="14:14">
      <c r="N3632" s="5"/>
    </row>
    <row r="3633" spans="14:14">
      <c r="N3633" s="5"/>
    </row>
    <row r="3634" spans="14:14">
      <c r="N3634" s="5"/>
    </row>
    <row r="3635" spans="14:14">
      <c r="N3635" s="5"/>
    </row>
    <row r="3636" spans="14:14">
      <c r="N3636" s="5"/>
    </row>
    <row r="3637" spans="14:14">
      <c r="N3637" s="5"/>
    </row>
    <row r="3638" spans="14:14">
      <c r="N3638" s="5"/>
    </row>
    <row r="3639" spans="14:14">
      <c r="N3639" s="5"/>
    </row>
    <row r="3640" spans="14:14">
      <c r="N3640" s="5"/>
    </row>
    <row r="3641" spans="14:14">
      <c r="N3641" s="5"/>
    </row>
    <row r="3642" spans="14:14">
      <c r="N3642" s="5"/>
    </row>
    <row r="3643" spans="14:14">
      <c r="N3643" s="5"/>
    </row>
    <row r="3644" spans="14:14">
      <c r="N3644" s="5"/>
    </row>
    <row r="3645" spans="14:14">
      <c r="N3645" s="5"/>
    </row>
    <row r="3646" spans="14:14">
      <c r="N3646" s="5"/>
    </row>
    <row r="3647" spans="14:14">
      <c r="N3647" s="5"/>
    </row>
    <row r="3648" spans="14:14">
      <c r="N3648" s="5"/>
    </row>
    <row r="3649" spans="14:14">
      <c r="N3649" s="5"/>
    </row>
    <row r="3650" spans="14:14">
      <c r="N3650" s="5"/>
    </row>
    <row r="3651" spans="14:14">
      <c r="N3651" s="5"/>
    </row>
    <row r="3652" spans="14:14">
      <c r="N3652" s="5"/>
    </row>
    <row r="3653" spans="14:14">
      <c r="N3653" s="5"/>
    </row>
    <row r="3654" spans="14:14">
      <c r="N3654" s="5"/>
    </row>
    <row r="3655" spans="14:14">
      <c r="N3655" s="5"/>
    </row>
    <row r="3656" spans="14:14">
      <c r="N3656" s="5"/>
    </row>
    <row r="3657" spans="14:14">
      <c r="N3657" s="5"/>
    </row>
    <row r="3658" spans="14:14">
      <c r="N3658" s="5"/>
    </row>
    <row r="3659" spans="14:14">
      <c r="N3659" s="5"/>
    </row>
    <row r="3660" spans="14:14">
      <c r="N3660" s="5"/>
    </row>
    <row r="3661" spans="14:14">
      <c r="N3661" s="5"/>
    </row>
    <row r="3662" spans="14:14">
      <c r="N3662" s="5"/>
    </row>
    <row r="3663" spans="14:14">
      <c r="N3663" s="5"/>
    </row>
    <row r="3664" spans="14:14">
      <c r="N3664" s="5"/>
    </row>
    <row r="3665" spans="14:14">
      <c r="N3665" s="5"/>
    </row>
    <row r="3666" spans="14:14">
      <c r="N3666" s="5"/>
    </row>
    <row r="3667" spans="14:14">
      <c r="N3667" s="5"/>
    </row>
    <row r="3668" spans="14:14">
      <c r="N3668" s="5"/>
    </row>
    <row r="3669" spans="14:14">
      <c r="N3669" s="5"/>
    </row>
    <row r="3670" spans="14:14">
      <c r="N3670" s="5"/>
    </row>
    <row r="3671" spans="14:14">
      <c r="N3671" s="5"/>
    </row>
    <row r="3672" spans="14:14">
      <c r="N3672" s="5"/>
    </row>
    <row r="3673" spans="14:14">
      <c r="N3673" s="5"/>
    </row>
    <row r="3674" spans="14:14">
      <c r="N3674" s="5"/>
    </row>
    <row r="3675" spans="14:14">
      <c r="N3675" s="5"/>
    </row>
    <row r="3676" spans="14:14">
      <c r="N3676" s="5"/>
    </row>
    <row r="3677" spans="14:14">
      <c r="N3677" s="5"/>
    </row>
    <row r="3678" spans="14:14">
      <c r="N3678" s="5"/>
    </row>
    <row r="3679" spans="14:14">
      <c r="N3679" s="5"/>
    </row>
    <row r="3680" spans="14:14">
      <c r="N3680" s="5"/>
    </row>
    <row r="3681" spans="14:14">
      <c r="N3681" s="5"/>
    </row>
    <row r="3682" spans="14:14">
      <c r="N3682" s="5"/>
    </row>
    <row r="3683" spans="14:14">
      <c r="N3683" s="5"/>
    </row>
    <row r="3684" spans="14:14">
      <c r="N3684" s="5"/>
    </row>
    <row r="3685" spans="14:14">
      <c r="N3685" s="5"/>
    </row>
    <row r="3686" spans="14:14">
      <c r="N3686" s="5"/>
    </row>
    <row r="3687" spans="14:14">
      <c r="N3687" s="5"/>
    </row>
    <row r="3688" spans="14:14">
      <c r="N3688" s="5"/>
    </row>
    <row r="3689" spans="14:14">
      <c r="N3689" s="5"/>
    </row>
    <row r="3690" spans="14:14">
      <c r="N3690" s="5"/>
    </row>
    <row r="3691" spans="14:14">
      <c r="N3691" s="5"/>
    </row>
    <row r="3692" spans="14:14">
      <c r="N3692" s="5"/>
    </row>
    <row r="3693" spans="14:14">
      <c r="N3693" s="5"/>
    </row>
    <row r="3694" spans="14:14">
      <c r="N3694" s="5"/>
    </row>
    <row r="3695" spans="14:14">
      <c r="N3695" s="5"/>
    </row>
    <row r="3696" spans="14:14">
      <c r="N3696" s="5"/>
    </row>
    <row r="3697" spans="14:14">
      <c r="N3697" s="5"/>
    </row>
    <row r="3698" spans="14:14">
      <c r="N3698" s="5"/>
    </row>
    <row r="3699" spans="14:14">
      <c r="N3699" s="5"/>
    </row>
    <row r="3700" spans="14:14">
      <c r="N3700" s="5"/>
    </row>
    <row r="3701" spans="14:14">
      <c r="N3701" s="5"/>
    </row>
    <row r="3702" spans="14:14">
      <c r="N3702" s="5"/>
    </row>
    <row r="3703" spans="14:14">
      <c r="N3703" s="5"/>
    </row>
    <row r="3704" spans="14:14">
      <c r="N3704" s="5"/>
    </row>
    <row r="3705" spans="14:14">
      <c r="N3705" s="5"/>
    </row>
    <row r="3706" spans="14:14">
      <c r="N3706" s="5"/>
    </row>
    <row r="3707" spans="14:14">
      <c r="N3707" s="5"/>
    </row>
    <row r="3708" spans="14:14">
      <c r="N3708" s="5"/>
    </row>
    <row r="3709" spans="14:14">
      <c r="N3709" s="5"/>
    </row>
    <row r="3710" spans="14:14">
      <c r="N3710" s="5"/>
    </row>
    <row r="3711" spans="14:14">
      <c r="N3711" s="5"/>
    </row>
    <row r="3712" spans="14:14">
      <c r="N3712" s="5"/>
    </row>
    <row r="3713" spans="14:14">
      <c r="N3713" s="5"/>
    </row>
    <row r="3714" spans="14:14">
      <c r="N3714" s="5"/>
    </row>
    <row r="3715" spans="14:14">
      <c r="N3715" s="5"/>
    </row>
    <row r="3716" spans="14:14">
      <c r="N3716" s="5"/>
    </row>
    <row r="3717" spans="14:14">
      <c r="N3717" s="5"/>
    </row>
    <row r="3718" spans="14:14">
      <c r="N3718" s="5"/>
    </row>
    <row r="3719" spans="14:14">
      <c r="N3719" s="5"/>
    </row>
    <row r="3720" spans="14:14">
      <c r="N3720" s="5"/>
    </row>
    <row r="3721" spans="14:14">
      <c r="N3721" s="5"/>
    </row>
    <row r="3722" spans="14:14">
      <c r="N3722" s="5"/>
    </row>
    <row r="3723" spans="14:14">
      <c r="N3723" s="5"/>
    </row>
    <row r="3724" spans="14:14">
      <c r="N3724" s="5"/>
    </row>
    <row r="3725" spans="14:14">
      <c r="N3725" s="5"/>
    </row>
    <row r="3726" spans="14:14">
      <c r="N3726" s="5"/>
    </row>
    <row r="3727" spans="14:14">
      <c r="N3727" s="5"/>
    </row>
    <row r="3728" spans="14:14">
      <c r="N3728" s="5"/>
    </row>
    <row r="3729" spans="14:14">
      <c r="N3729" s="5"/>
    </row>
    <row r="3730" spans="14:14">
      <c r="N3730" s="5"/>
    </row>
    <row r="3731" spans="14:14">
      <c r="N3731" s="5"/>
    </row>
    <row r="3732" spans="14:14">
      <c r="N3732" s="5"/>
    </row>
    <row r="3733" spans="14:14">
      <c r="N3733" s="5"/>
    </row>
    <row r="3734" spans="14:14">
      <c r="N3734" s="5"/>
    </row>
    <row r="3735" spans="14:14">
      <c r="N3735" s="5"/>
    </row>
    <row r="3736" spans="14:14">
      <c r="N3736" s="5"/>
    </row>
    <row r="3737" spans="14:14">
      <c r="N3737" s="5"/>
    </row>
    <row r="3738" spans="14:14">
      <c r="N3738" s="5"/>
    </row>
    <row r="3739" spans="14:14">
      <c r="N3739" s="5"/>
    </row>
    <row r="3740" spans="14:14">
      <c r="N3740" s="5"/>
    </row>
    <row r="3741" spans="14:14">
      <c r="N3741" s="5"/>
    </row>
    <row r="3742" spans="14:14">
      <c r="N3742" s="5"/>
    </row>
    <row r="3743" spans="14:14">
      <c r="N3743" s="5"/>
    </row>
    <row r="3744" spans="14:14">
      <c r="N3744" s="5"/>
    </row>
    <row r="3745" spans="14:14">
      <c r="N3745" s="5"/>
    </row>
    <row r="3746" spans="14:14">
      <c r="N3746" s="5"/>
    </row>
    <row r="3747" spans="14:14">
      <c r="N3747" s="5"/>
    </row>
    <row r="3748" spans="14:14">
      <c r="N3748" s="5"/>
    </row>
    <row r="3749" spans="14:14">
      <c r="N3749" s="5"/>
    </row>
    <row r="3750" spans="14:14">
      <c r="N3750" s="5"/>
    </row>
    <row r="3751" spans="14:14">
      <c r="N3751" s="5"/>
    </row>
    <row r="3752" spans="14:14">
      <c r="N3752" s="5"/>
    </row>
    <row r="3753" spans="14:14">
      <c r="N3753" s="5"/>
    </row>
    <row r="3754" spans="14:14">
      <c r="N3754" s="5"/>
    </row>
    <row r="3755" spans="14:14">
      <c r="N3755" s="5"/>
    </row>
    <row r="3756" spans="14:14">
      <c r="N3756" s="5"/>
    </row>
    <row r="3757" spans="14:14">
      <c r="N3757" s="5"/>
    </row>
    <row r="3758" spans="14:14">
      <c r="N3758" s="5"/>
    </row>
    <row r="3759" spans="14:14">
      <c r="N3759" s="5"/>
    </row>
    <row r="3760" spans="14:14">
      <c r="N3760" s="5"/>
    </row>
    <row r="3761" spans="14:14">
      <c r="N3761" s="5"/>
    </row>
    <row r="3762" spans="14:14">
      <c r="N3762" s="5"/>
    </row>
    <row r="3763" spans="14:14">
      <c r="N3763" s="5"/>
    </row>
    <row r="3764" spans="14:14">
      <c r="N3764" s="5"/>
    </row>
    <row r="3765" spans="14:14">
      <c r="N3765" s="5"/>
    </row>
    <row r="3766" spans="14:14">
      <c r="N3766" s="5"/>
    </row>
    <row r="3767" spans="14:14">
      <c r="N3767" s="5"/>
    </row>
    <row r="3768" spans="14:14">
      <c r="N3768" s="5"/>
    </row>
    <row r="3769" spans="14:14">
      <c r="N3769" s="5"/>
    </row>
    <row r="3770" spans="14:14">
      <c r="N3770" s="5"/>
    </row>
    <row r="3771" spans="14:14">
      <c r="N3771" s="5"/>
    </row>
    <row r="3772" spans="14:14">
      <c r="N3772" s="5"/>
    </row>
    <row r="3773" spans="14:14">
      <c r="N3773" s="5"/>
    </row>
    <row r="3774" spans="14:14">
      <c r="N3774" s="5"/>
    </row>
    <row r="3775" spans="14:14">
      <c r="N3775" s="5"/>
    </row>
    <row r="3776" spans="14:14">
      <c r="N3776" s="5"/>
    </row>
    <row r="3777" spans="14:14">
      <c r="N3777" s="5"/>
    </row>
    <row r="3778" spans="14:14">
      <c r="N3778" s="5"/>
    </row>
    <row r="3779" spans="14:14">
      <c r="N3779" s="5"/>
    </row>
    <row r="3780" spans="14:14">
      <c r="N3780" s="5"/>
    </row>
    <row r="3781" spans="14:14">
      <c r="N3781" s="5"/>
    </row>
    <row r="3782" spans="14:14">
      <c r="N3782" s="5"/>
    </row>
    <row r="3783" spans="14:14">
      <c r="N3783" s="5"/>
    </row>
    <row r="3784" spans="14:14">
      <c r="N3784" s="5"/>
    </row>
    <row r="3785" spans="14:14">
      <c r="N3785" s="5"/>
    </row>
    <row r="3786" spans="14:14">
      <c r="N3786" s="5"/>
    </row>
    <row r="3787" spans="14:14">
      <c r="N3787" s="5"/>
    </row>
    <row r="3788" spans="14:14">
      <c r="N3788" s="5"/>
    </row>
    <row r="3789" spans="14:14">
      <c r="N3789" s="5"/>
    </row>
    <row r="3790" spans="14:14">
      <c r="N3790" s="5"/>
    </row>
    <row r="3791" spans="14:14">
      <c r="N3791" s="5"/>
    </row>
    <row r="3792" spans="14:14">
      <c r="N3792" s="5"/>
    </row>
    <row r="3793" spans="14:14">
      <c r="N3793" s="5"/>
    </row>
    <row r="3794" spans="14:14">
      <c r="N3794" s="5"/>
    </row>
    <row r="3795" spans="14:14">
      <c r="N3795" s="5"/>
    </row>
    <row r="3796" spans="14:14">
      <c r="N3796" s="5"/>
    </row>
    <row r="3797" spans="14:14">
      <c r="N3797" s="5"/>
    </row>
    <row r="3798" spans="14:14">
      <c r="N3798" s="5"/>
    </row>
    <row r="3799" spans="14:14">
      <c r="N3799" s="5"/>
    </row>
    <row r="3800" spans="14:14">
      <c r="N3800" s="5"/>
    </row>
    <row r="3801" spans="14:14">
      <c r="N3801" s="5"/>
    </row>
    <row r="3802" spans="14:14">
      <c r="N3802" s="5"/>
    </row>
    <row r="3803" spans="14:14">
      <c r="N3803" s="5"/>
    </row>
    <row r="3804" spans="14:14">
      <c r="N3804" s="5"/>
    </row>
    <row r="3805" spans="14:14">
      <c r="N3805" s="5"/>
    </row>
    <row r="3806" spans="14:14">
      <c r="N3806" s="5"/>
    </row>
    <row r="3807" spans="14:14">
      <c r="N3807" s="5"/>
    </row>
    <row r="3808" spans="14:14">
      <c r="N3808" s="5"/>
    </row>
    <row r="3809" spans="14:14">
      <c r="N3809" s="5"/>
    </row>
    <row r="3810" spans="14:14">
      <c r="N3810" s="5"/>
    </row>
    <row r="3811" spans="14:14">
      <c r="N3811" s="5"/>
    </row>
    <row r="3812" spans="14:14">
      <c r="N3812" s="5"/>
    </row>
    <row r="3813" spans="14:14">
      <c r="N3813" s="5"/>
    </row>
    <row r="3814" spans="14:14">
      <c r="N3814" s="5"/>
    </row>
    <row r="3815" spans="14:14">
      <c r="N3815" s="5"/>
    </row>
    <row r="3816" spans="14:14">
      <c r="N3816" s="5"/>
    </row>
    <row r="3817" spans="14:14">
      <c r="N3817" s="5"/>
    </row>
    <row r="3818" spans="14:14">
      <c r="N3818" s="5"/>
    </row>
    <row r="3819" spans="14:14">
      <c r="N3819" s="5"/>
    </row>
    <row r="3820" spans="14:14">
      <c r="N3820" s="5"/>
    </row>
    <row r="3821" spans="14:14">
      <c r="N3821" s="5"/>
    </row>
    <row r="3822" spans="14:14">
      <c r="N3822" s="5"/>
    </row>
    <row r="3823" spans="14:14">
      <c r="N3823" s="5"/>
    </row>
    <row r="3824" spans="14:14">
      <c r="N3824" s="5"/>
    </row>
    <row r="3825" spans="14:14">
      <c r="N3825" s="5"/>
    </row>
    <row r="3826" spans="14:14">
      <c r="N3826" s="5"/>
    </row>
    <row r="3827" spans="14:14">
      <c r="N3827" s="5"/>
    </row>
    <row r="3828" spans="14:14">
      <c r="N3828" s="5"/>
    </row>
    <row r="3829" spans="14:14">
      <c r="N3829" s="5"/>
    </row>
    <row r="3830" spans="14:14">
      <c r="N3830" s="5"/>
    </row>
    <row r="3831" spans="14:14">
      <c r="N3831" s="5"/>
    </row>
    <row r="3832" spans="14:14">
      <c r="N3832" s="5"/>
    </row>
    <row r="3833" spans="14:14">
      <c r="N3833" s="5"/>
    </row>
    <row r="3834" spans="14:14">
      <c r="N3834" s="5"/>
    </row>
    <row r="3835" spans="14:14">
      <c r="N3835" s="5"/>
    </row>
    <row r="3836" spans="14:14">
      <c r="N3836" s="5"/>
    </row>
    <row r="3837" spans="14:14">
      <c r="N3837" s="5"/>
    </row>
    <row r="3838" spans="14:14">
      <c r="N3838" s="5"/>
    </row>
    <row r="3839" spans="14:14">
      <c r="N3839" s="5"/>
    </row>
    <row r="3840" spans="14:14">
      <c r="N3840" s="5"/>
    </row>
    <row r="3841" spans="14:14">
      <c r="N3841" s="5"/>
    </row>
    <row r="3842" spans="14:14">
      <c r="N3842" s="5"/>
    </row>
    <row r="3843" spans="14:14">
      <c r="N3843" s="5"/>
    </row>
    <row r="3844" spans="14:14">
      <c r="N3844" s="5"/>
    </row>
    <row r="3845" spans="14:14">
      <c r="N3845" s="5"/>
    </row>
    <row r="3846" spans="14:14">
      <c r="N3846" s="5"/>
    </row>
    <row r="3847" spans="14:14">
      <c r="N3847" s="5"/>
    </row>
    <row r="3848" spans="14:14">
      <c r="N3848" s="5"/>
    </row>
    <row r="3849" spans="14:14">
      <c r="N3849" s="5"/>
    </row>
    <row r="3850" spans="14:14">
      <c r="N3850" s="5"/>
    </row>
    <row r="3851" spans="14:14">
      <c r="N3851" s="5"/>
    </row>
    <row r="3852" spans="14:14">
      <c r="N3852" s="5"/>
    </row>
    <row r="3853" spans="14:14">
      <c r="N3853" s="5"/>
    </row>
    <row r="3854" spans="14:14">
      <c r="N3854" s="5"/>
    </row>
    <row r="3855" spans="14:14">
      <c r="N3855" s="5"/>
    </row>
    <row r="3856" spans="14:14">
      <c r="N3856" s="5"/>
    </row>
    <row r="3857" spans="14:14">
      <c r="N3857" s="5"/>
    </row>
    <row r="3858" spans="14:14">
      <c r="N3858" s="5"/>
    </row>
    <row r="3859" spans="14:14">
      <c r="N3859" s="5"/>
    </row>
    <row r="3860" spans="14:14">
      <c r="N3860" s="5"/>
    </row>
    <row r="3861" spans="14:14">
      <c r="N3861" s="5"/>
    </row>
    <row r="3862" spans="14:14">
      <c r="N3862" s="5"/>
    </row>
    <row r="3863" spans="14:14">
      <c r="N3863" s="5"/>
    </row>
    <row r="3864" spans="14:14">
      <c r="N3864" s="5"/>
    </row>
    <row r="3865" spans="14:14">
      <c r="N3865" s="5"/>
    </row>
    <row r="3866" spans="14:14">
      <c r="N3866" s="5"/>
    </row>
    <row r="3867" spans="14:14">
      <c r="N3867" s="5"/>
    </row>
    <row r="3868" spans="14:14">
      <c r="N3868" s="5"/>
    </row>
    <row r="3869" spans="14:14">
      <c r="N3869" s="5"/>
    </row>
    <row r="3870" spans="14:14">
      <c r="N3870" s="5"/>
    </row>
    <row r="3871" spans="14:14">
      <c r="N3871" s="5"/>
    </row>
    <row r="3872" spans="14:14">
      <c r="N3872" s="5"/>
    </row>
    <row r="3873" spans="14:14">
      <c r="N3873" s="5"/>
    </row>
    <row r="3874" spans="14:14">
      <c r="N3874" s="5"/>
    </row>
    <row r="3875" spans="14:14">
      <c r="N3875" s="5"/>
    </row>
    <row r="3876" spans="14:14">
      <c r="N3876" s="5"/>
    </row>
    <row r="3877" spans="14:14">
      <c r="N3877" s="5"/>
    </row>
    <row r="3878" spans="14:14">
      <c r="N3878" s="5"/>
    </row>
    <row r="3879" spans="14:14">
      <c r="N3879" s="5"/>
    </row>
    <row r="3880" spans="14:14">
      <c r="N3880" s="5"/>
    </row>
    <row r="3881" spans="14:14">
      <c r="N3881" s="5"/>
    </row>
    <row r="3882" spans="14:14">
      <c r="N3882" s="5"/>
    </row>
    <row r="3883" spans="14:14">
      <c r="N3883" s="5"/>
    </row>
    <row r="3884" spans="14:14">
      <c r="N3884" s="5"/>
    </row>
    <row r="3885" spans="14:14">
      <c r="N3885" s="5"/>
    </row>
    <row r="3886" spans="14:14">
      <c r="N3886" s="5"/>
    </row>
    <row r="3887" spans="14:14">
      <c r="N3887" s="5"/>
    </row>
    <row r="3888" spans="14:14">
      <c r="N3888" s="5"/>
    </row>
    <row r="3889" spans="14:14">
      <c r="N3889" s="5"/>
    </row>
    <row r="3890" spans="14:14">
      <c r="N3890" s="5"/>
    </row>
    <row r="3891" spans="14:14">
      <c r="N3891" s="5"/>
    </row>
    <row r="3892" spans="14:14">
      <c r="N3892" s="5"/>
    </row>
    <row r="3893" spans="14:14">
      <c r="N3893" s="5"/>
    </row>
    <row r="3894" spans="14:14">
      <c r="N3894" s="5"/>
    </row>
    <row r="3895" spans="14:14">
      <c r="N3895" s="5"/>
    </row>
    <row r="3896" spans="14:14">
      <c r="N3896" s="5"/>
    </row>
    <row r="3897" spans="14:14">
      <c r="N3897" s="5"/>
    </row>
    <row r="3898" spans="14:14">
      <c r="N3898" s="5"/>
    </row>
    <row r="3899" spans="14:14">
      <c r="N3899" s="5"/>
    </row>
    <row r="3900" spans="14:14">
      <c r="N3900" s="5"/>
    </row>
    <row r="3901" spans="14:14">
      <c r="N3901" s="5"/>
    </row>
    <row r="3902" spans="14:14">
      <c r="N3902" s="5"/>
    </row>
    <row r="3903" spans="14:14">
      <c r="N3903" s="5"/>
    </row>
    <row r="3904" spans="14:14">
      <c r="N3904" s="5"/>
    </row>
    <row r="3905" spans="14:14">
      <c r="N3905" s="5"/>
    </row>
    <row r="3906" spans="14:14">
      <c r="N3906" s="5"/>
    </row>
    <row r="3907" spans="14:14">
      <c r="N3907" s="5"/>
    </row>
    <row r="3908" spans="14:14">
      <c r="N3908" s="5"/>
    </row>
    <row r="3909" spans="14:14">
      <c r="N3909" s="5"/>
    </row>
    <row r="3910" spans="14:14">
      <c r="N3910" s="5"/>
    </row>
    <row r="3911" spans="14:14">
      <c r="N3911" s="5"/>
    </row>
    <row r="3912" spans="14:14">
      <c r="N3912" s="5"/>
    </row>
    <row r="3913" spans="14:14">
      <c r="N3913" s="5"/>
    </row>
    <row r="3914" spans="14:14">
      <c r="N3914" s="5"/>
    </row>
    <row r="3915" spans="14:14">
      <c r="N3915" s="5"/>
    </row>
    <row r="3916" spans="14:14">
      <c r="N3916" s="5"/>
    </row>
    <row r="3917" spans="14:14">
      <c r="N3917" s="5"/>
    </row>
    <row r="3918" spans="14:14">
      <c r="N3918" s="5"/>
    </row>
    <row r="3919" spans="14:14">
      <c r="N3919" s="5"/>
    </row>
    <row r="3920" spans="14:14">
      <c r="N3920" s="5"/>
    </row>
    <row r="3921" spans="14:14">
      <c r="N3921" s="5"/>
    </row>
    <row r="3922" spans="14:14">
      <c r="N3922" s="5"/>
    </row>
    <row r="3923" spans="14:14">
      <c r="N3923" s="5"/>
    </row>
    <row r="3924" spans="14:14">
      <c r="N3924" s="5"/>
    </row>
    <row r="3925" spans="14:14">
      <c r="N3925" s="5"/>
    </row>
    <row r="3926" spans="14:14">
      <c r="N3926" s="5"/>
    </row>
    <row r="3927" spans="14:14">
      <c r="N3927" s="5"/>
    </row>
    <row r="3928" spans="14:14">
      <c r="N3928" s="5"/>
    </row>
    <row r="3929" spans="14:14">
      <c r="N3929" s="5"/>
    </row>
    <row r="3930" spans="14:14">
      <c r="N3930" s="5"/>
    </row>
    <row r="3931" spans="14:14">
      <c r="N3931" s="5"/>
    </row>
    <row r="3932" spans="14:14">
      <c r="N3932" s="5"/>
    </row>
    <row r="3933" spans="14:14">
      <c r="N3933" s="5"/>
    </row>
    <row r="3934" spans="14:14">
      <c r="N3934" s="5"/>
    </row>
    <row r="3935" spans="14:14">
      <c r="N3935" s="5"/>
    </row>
    <row r="3936" spans="14:14">
      <c r="N3936" s="5"/>
    </row>
    <row r="3937" spans="14:14">
      <c r="N3937" s="5"/>
    </row>
    <row r="3938" spans="14:14">
      <c r="N3938" s="5"/>
    </row>
    <row r="3939" spans="14:14">
      <c r="N3939" s="5"/>
    </row>
    <row r="3940" spans="14:14">
      <c r="N3940" s="5"/>
    </row>
    <row r="3941" spans="14:14">
      <c r="N3941" s="5"/>
    </row>
    <row r="3942" spans="14:14">
      <c r="N3942" s="5"/>
    </row>
    <row r="3943" spans="14:14">
      <c r="N3943" s="5"/>
    </row>
    <row r="3944" spans="14:14">
      <c r="N3944" s="5"/>
    </row>
    <row r="3945" spans="14:14">
      <c r="N3945" s="5"/>
    </row>
    <row r="3946" spans="14:14">
      <c r="N3946" s="5"/>
    </row>
    <row r="3947" spans="14:14">
      <c r="N3947" s="5"/>
    </row>
    <row r="3948" spans="14:14">
      <c r="N3948" s="5"/>
    </row>
    <row r="3949" spans="14:14">
      <c r="N3949" s="5"/>
    </row>
    <row r="3950" spans="14:14">
      <c r="N3950" s="5"/>
    </row>
    <row r="3951" spans="14:14">
      <c r="N3951" s="5"/>
    </row>
    <row r="3952" spans="14:14">
      <c r="N3952" s="5"/>
    </row>
    <row r="3953" spans="14:14">
      <c r="N3953" s="5"/>
    </row>
    <row r="3954" spans="14:14">
      <c r="N3954" s="5"/>
    </row>
    <row r="3955" spans="14:14">
      <c r="N3955" s="5"/>
    </row>
    <row r="3956" spans="14:14">
      <c r="N3956" s="5"/>
    </row>
    <row r="3957" spans="14:14">
      <c r="N3957" s="5"/>
    </row>
    <row r="3958" spans="14:14">
      <c r="N3958" s="5"/>
    </row>
    <row r="3959" spans="14:14">
      <c r="N3959" s="5"/>
    </row>
    <row r="3960" spans="14:14">
      <c r="N3960" s="5"/>
    </row>
    <row r="3961" spans="14:14">
      <c r="N3961" s="5"/>
    </row>
    <row r="3962" spans="14:14">
      <c r="N3962" s="5"/>
    </row>
    <row r="3963" spans="14:14">
      <c r="N3963" s="5"/>
    </row>
    <row r="3964" spans="14:14">
      <c r="N3964" s="5"/>
    </row>
    <row r="3965" spans="14:14">
      <c r="N3965" s="5"/>
    </row>
    <row r="3966" spans="14:14">
      <c r="N3966" s="5"/>
    </row>
    <row r="3967" spans="14:14">
      <c r="N3967" s="5"/>
    </row>
    <row r="3968" spans="14:14">
      <c r="N3968" s="5"/>
    </row>
    <row r="3969" spans="14:14">
      <c r="N3969" s="5"/>
    </row>
    <row r="3970" spans="14:14">
      <c r="N3970" s="5"/>
    </row>
    <row r="3971" spans="14:14">
      <c r="N3971" s="5"/>
    </row>
    <row r="3972" spans="14:14">
      <c r="N3972" s="5"/>
    </row>
    <row r="3973" spans="14:14">
      <c r="N3973" s="5"/>
    </row>
    <row r="3974" spans="14:14">
      <c r="N3974" s="5"/>
    </row>
    <row r="3975" spans="14:14">
      <c r="N3975" s="5"/>
    </row>
    <row r="3976" spans="14:14">
      <c r="N3976" s="5"/>
    </row>
    <row r="3977" spans="14:14">
      <c r="N3977" s="5"/>
    </row>
    <row r="3978" spans="14:14">
      <c r="N3978" s="5"/>
    </row>
    <row r="3979" spans="14:14">
      <c r="N3979" s="5"/>
    </row>
    <row r="3980" spans="14:14">
      <c r="N3980" s="5"/>
    </row>
    <row r="3981" spans="14:14">
      <c r="N3981" s="5"/>
    </row>
    <row r="3982" spans="14:14">
      <c r="N3982" s="5"/>
    </row>
    <row r="3983" spans="14:14">
      <c r="N3983" s="5"/>
    </row>
    <row r="3984" spans="14:14">
      <c r="N3984" s="5"/>
    </row>
    <row r="3985" spans="14:14">
      <c r="N3985" s="5"/>
    </row>
    <row r="3986" spans="14:14">
      <c r="N3986" s="5"/>
    </row>
    <row r="3987" spans="14:14">
      <c r="N3987" s="5"/>
    </row>
    <row r="3988" spans="14:14">
      <c r="N3988" s="5"/>
    </row>
    <row r="3989" spans="14:14">
      <c r="N3989" s="5"/>
    </row>
    <row r="3990" spans="14:14">
      <c r="N3990" s="5"/>
    </row>
    <row r="3991" spans="14:14">
      <c r="N3991" s="5"/>
    </row>
    <row r="3992" spans="14:14">
      <c r="N3992" s="5"/>
    </row>
    <row r="3993" spans="14:14">
      <c r="N3993" s="5"/>
    </row>
    <row r="3994" spans="14:14">
      <c r="N3994" s="5"/>
    </row>
    <row r="3995" spans="14:14">
      <c r="N3995" s="5"/>
    </row>
    <row r="3996" spans="14:14">
      <c r="N3996" s="5"/>
    </row>
    <row r="3997" spans="14:14">
      <c r="N3997" s="5"/>
    </row>
    <row r="3998" spans="14:14">
      <c r="N3998" s="5"/>
    </row>
    <row r="3999" spans="14:14">
      <c r="N3999" s="5"/>
    </row>
    <row r="4000" spans="14:14">
      <c r="N4000" s="5"/>
    </row>
    <row r="4001" spans="14:14">
      <c r="N4001" s="5"/>
    </row>
    <row r="4002" spans="14:14">
      <c r="N4002" s="5"/>
    </row>
    <row r="4003" spans="14:14">
      <c r="N4003" s="5"/>
    </row>
    <row r="4004" spans="14:14">
      <c r="N4004" s="5"/>
    </row>
    <row r="4005" spans="14:14">
      <c r="N4005" s="5"/>
    </row>
    <row r="4006" spans="14:14">
      <c r="N4006" s="5"/>
    </row>
    <row r="4007" spans="14:14">
      <c r="N4007" s="5"/>
    </row>
    <row r="4008" spans="14:14">
      <c r="N4008" s="5"/>
    </row>
    <row r="4009" spans="14:14">
      <c r="N4009" s="5"/>
    </row>
    <row r="4010" spans="14:14">
      <c r="N4010" s="5"/>
    </row>
    <row r="4011" spans="14:14">
      <c r="N4011" s="5"/>
    </row>
    <row r="4012" spans="14:14">
      <c r="N4012" s="5"/>
    </row>
    <row r="4013" spans="14:14">
      <c r="N4013" s="5"/>
    </row>
    <row r="4014" spans="14:14">
      <c r="N4014" s="5"/>
    </row>
    <row r="4015" spans="14:14">
      <c r="N4015" s="5"/>
    </row>
    <row r="4016" spans="14:14">
      <c r="N4016" s="5"/>
    </row>
    <row r="4017" spans="14:14">
      <c r="N4017" s="5"/>
    </row>
    <row r="4018" spans="14:14">
      <c r="N4018" s="5"/>
    </row>
    <row r="4019" spans="14:14">
      <c r="N4019" s="5"/>
    </row>
    <row r="4020" spans="14:14">
      <c r="N4020" s="5"/>
    </row>
    <row r="4021" spans="14:14">
      <c r="N4021" s="5"/>
    </row>
    <row r="4022" spans="14:14">
      <c r="N4022" s="5"/>
    </row>
    <row r="4023" spans="14:14">
      <c r="N4023" s="5"/>
    </row>
    <row r="4024" spans="14:14">
      <c r="N4024" s="5"/>
    </row>
    <row r="4025" spans="14:14">
      <c r="N4025" s="5"/>
    </row>
    <row r="4026" spans="14:14">
      <c r="N4026" s="5"/>
    </row>
    <row r="4027" spans="14:14">
      <c r="N4027" s="5"/>
    </row>
    <row r="4028" spans="14:14">
      <c r="N4028" s="5"/>
    </row>
    <row r="4029" spans="14:14">
      <c r="N4029" s="5"/>
    </row>
    <row r="4030" spans="14:14">
      <c r="N4030" s="5"/>
    </row>
    <row r="4031" spans="14:14">
      <c r="N4031" s="5"/>
    </row>
    <row r="4032" spans="14:14">
      <c r="N4032" s="5"/>
    </row>
    <row r="4033" spans="14:14">
      <c r="N4033" s="5"/>
    </row>
    <row r="4034" spans="14:14">
      <c r="N4034" s="5"/>
    </row>
    <row r="4035" spans="14:14">
      <c r="N4035" s="5"/>
    </row>
    <row r="4036" spans="14:14">
      <c r="N4036" s="5"/>
    </row>
    <row r="4037" spans="14:14">
      <c r="N4037" s="5"/>
    </row>
    <row r="4038" spans="14:14">
      <c r="N4038" s="5"/>
    </row>
    <row r="4039" spans="14:14">
      <c r="N4039" s="5"/>
    </row>
    <row r="4040" spans="14:14">
      <c r="N4040" s="5"/>
    </row>
    <row r="4041" spans="14:14">
      <c r="N4041" s="5"/>
    </row>
    <row r="4042" spans="14:14">
      <c r="N4042" s="5"/>
    </row>
    <row r="4043" spans="14:14">
      <c r="N4043" s="5"/>
    </row>
    <row r="4044" spans="14:14">
      <c r="N4044" s="5"/>
    </row>
    <row r="4045" spans="14:14">
      <c r="N4045" s="5"/>
    </row>
    <row r="4046" spans="14:14">
      <c r="N4046" s="5"/>
    </row>
    <row r="4047" spans="14:14">
      <c r="N4047" s="5"/>
    </row>
    <row r="4048" spans="14:14">
      <c r="N4048" s="5"/>
    </row>
    <row r="4049" spans="14:14">
      <c r="N4049" s="5"/>
    </row>
    <row r="4050" spans="14:14">
      <c r="N4050" s="5"/>
    </row>
    <row r="4051" spans="14:14">
      <c r="N4051" s="5"/>
    </row>
    <row r="4052" spans="14:14">
      <c r="N4052" s="5"/>
    </row>
    <row r="4053" spans="14:14">
      <c r="N4053" s="5"/>
    </row>
    <row r="4054" spans="14:14">
      <c r="N4054" s="5"/>
    </row>
    <row r="4055" spans="14:14">
      <c r="N4055" s="5"/>
    </row>
    <row r="4056" spans="14:14">
      <c r="N4056" s="5"/>
    </row>
    <row r="4057" spans="14:14">
      <c r="N4057" s="5"/>
    </row>
    <row r="4058" spans="14:14">
      <c r="N4058" s="5"/>
    </row>
    <row r="4059" spans="14:14">
      <c r="N4059" s="5"/>
    </row>
    <row r="4060" spans="14:14">
      <c r="N4060" s="5"/>
    </row>
    <row r="4061" spans="14:14">
      <c r="N4061" s="5"/>
    </row>
    <row r="4062" spans="14:14">
      <c r="N4062" s="5"/>
    </row>
    <row r="4063" spans="14:14">
      <c r="N4063" s="5"/>
    </row>
    <row r="4064" spans="14:14">
      <c r="N4064" s="5"/>
    </row>
    <row r="4065" spans="14:14">
      <c r="N4065" s="5"/>
    </row>
    <row r="4066" spans="14:14">
      <c r="N4066" s="5"/>
    </row>
    <row r="4067" spans="14:14">
      <c r="N4067" s="5"/>
    </row>
    <row r="4068" spans="14:14">
      <c r="N4068" s="5"/>
    </row>
    <row r="4069" spans="14:14">
      <c r="N4069" s="5"/>
    </row>
    <row r="4070" spans="14:14">
      <c r="N4070" s="5"/>
    </row>
    <row r="4071" spans="14:14">
      <c r="N4071" s="5"/>
    </row>
    <row r="4072" spans="14:14">
      <c r="N4072" s="5"/>
    </row>
    <row r="4073" spans="14:14">
      <c r="N4073" s="5"/>
    </row>
    <row r="4074" spans="14:14">
      <c r="N4074" s="5"/>
    </row>
    <row r="4075" spans="14:14">
      <c r="N4075" s="5"/>
    </row>
    <row r="4076" spans="14:14">
      <c r="N4076" s="5"/>
    </row>
    <row r="4077" spans="14:14">
      <c r="N4077" s="5"/>
    </row>
    <row r="4078" spans="14:14">
      <c r="N4078" s="5"/>
    </row>
    <row r="4079" spans="14:14">
      <c r="N4079" s="5"/>
    </row>
    <row r="4080" spans="14:14">
      <c r="N4080" s="5"/>
    </row>
    <row r="4081" spans="14:14">
      <c r="N4081" s="5"/>
    </row>
    <row r="4082" spans="14:14">
      <c r="N4082" s="5"/>
    </row>
    <row r="4083" spans="14:14">
      <c r="N4083" s="5"/>
    </row>
    <row r="4084" spans="14:14">
      <c r="N4084" s="5"/>
    </row>
    <row r="4085" spans="14:14">
      <c r="N4085" s="5"/>
    </row>
    <row r="4086" spans="14:14">
      <c r="N4086" s="5"/>
    </row>
    <row r="4087" spans="14:14">
      <c r="N4087" s="5"/>
    </row>
    <row r="4088" spans="14:14">
      <c r="N4088" s="5"/>
    </row>
    <row r="4089" spans="14:14">
      <c r="N4089" s="5"/>
    </row>
    <row r="4090" spans="14:14">
      <c r="N4090" s="5"/>
    </row>
    <row r="4091" spans="14:14">
      <c r="N4091" s="5"/>
    </row>
    <row r="4092" spans="14:14">
      <c r="N4092" s="5"/>
    </row>
    <row r="4093" spans="14:14">
      <c r="N4093" s="5"/>
    </row>
    <row r="4094" spans="14:14">
      <c r="N4094" s="5"/>
    </row>
    <row r="4095" spans="14:14">
      <c r="N4095" s="5"/>
    </row>
    <row r="4096" spans="14:14">
      <c r="N4096" s="5"/>
    </row>
    <row r="4097" spans="14:14">
      <c r="N4097" s="5"/>
    </row>
    <row r="4098" spans="14:14">
      <c r="N4098" s="5"/>
    </row>
    <row r="4099" spans="14:14">
      <c r="N4099" s="5"/>
    </row>
    <row r="4100" spans="14:14">
      <c r="N4100" s="5"/>
    </row>
    <row r="4101" spans="14:14">
      <c r="N4101" s="5"/>
    </row>
    <row r="4102" spans="14:14">
      <c r="N4102" s="5"/>
    </row>
    <row r="4103" spans="14:14">
      <c r="N4103" s="5"/>
    </row>
    <row r="4104" spans="14:14">
      <c r="N4104" s="5"/>
    </row>
    <row r="4105" spans="14:14">
      <c r="N4105" s="5"/>
    </row>
    <row r="4106" spans="14:14">
      <c r="N4106" s="5"/>
    </row>
    <row r="4107" spans="14:14">
      <c r="N4107" s="5"/>
    </row>
    <row r="4108" spans="14:14">
      <c r="N4108" s="5"/>
    </row>
    <row r="4109" spans="14:14">
      <c r="N4109" s="5"/>
    </row>
    <row r="4110" spans="14:14">
      <c r="N4110" s="5"/>
    </row>
    <row r="4111" spans="14:14">
      <c r="N4111" s="5"/>
    </row>
    <row r="4112" spans="14:14">
      <c r="N4112" s="5"/>
    </row>
    <row r="4113" spans="14:14">
      <c r="N4113" s="5"/>
    </row>
    <row r="4114" spans="14:14">
      <c r="N4114" s="5"/>
    </row>
    <row r="4115" spans="14:14">
      <c r="N4115" s="5"/>
    </row>
    <row r="4116" spans="14:14">
      <c r="N4116" s="5"/>
    </row>
    <row r="4117" spans="14:14">
      <c r="N4117" s="5"/>
    </row>
    <row r="4118" spans="14:14">
      <c r="N4118" s="5"/>
    </row>
    <row r="4119" spans="14:14">
      <c r="N4119" s="5"/>
    </row>
    <row r="4120" spans="14:14">
      <c r="N4120" s="5"/>
    </row>
    <row r="4121" spans="14:14">
      <c r="N4121" s="5"/>
    </row>
    <row r="4122" spans="14:14">
      <c r="N4122" s="5"/>
    </row>
    <row r="4123" spans="14:14">
      <c r="N4123" s="5"/>
    </row>
    <row r="4124" spans="14:14">
      <c r="N4124" s="5"/>
    </row>
    <row r="4125" spans="14:14">
      <c r="N4125" s="5"/>
    </row>
    <row r="4126" spans="14:14">
      <c r="N4126" s="5"/>
    </row>
    <row r="4127" spans="14:14">
      <c r="N4127" s="5"/>
    </row>
    <row r="4128" spans="14:14">
      <c r="N4128" s="5"/>
    </row>
    <row r="4129" spans="14:14">
      <c r="N4129" s="5"/>
    </row>
    <row r="4130" spans="14:14">
      <c r="N4130" s="5"/>
    </row>
    <row r="4131" spans="14:14">
      <c r="N4131" s="5"/>
    </row>
    <row r="4132" spans="14:14">
      <c r="N4132" s="5"/>
    </row>
    <row r="4133" spans="14:14">
      <c r="N4133" s="5"/>
    </row>
    <row r="4134" spans="14:14">
      <c r="N4134" s="5"/>
    </row>
    <row r="4135" spans="14:14">
      <c r="N4135" s="5"/>
    </row>
    <row r="4136" spans="14:14">
      <c r="N4136" s="5"/>
    </row>
    <row r="4137" spans="14:14">
      <c r="N4137" s="5"/>
    </row>
    <row r="4138" spans="14:14">
      <c r="N4138" s="5"/>
    </row>
    <row r="4139" spans="14:14">
      <c r="N4139" s="5"/>
    </row>
    <row r="4140" spans="14:14">
      <c r="N4140" s="5"/>
    </row>
    <row r="4141" spans="14:14">
      <c r="N4141" s="5"/>
    </row>
    <row r="4142" spans="14:14">
      <c r="N4142" s="5"/>
    </row>
    <row r="4143" spans="14:14">
      <c r="N4143" s="5"/>
    </row>
    <row r="4144" spans="14:14">
      <c r="N4144" s="5"/>
    </row>
    <row r="4145" spans="14:14">
      <c r="N4145" s="5"/>
    </row>
    <row r="4146" spans="14:14">
      <c r="N4146" s="5"/>
    </row>
    <row r="4147" spans="14:14">
      <c r="N4147" s="5"/>
    </row>
    <row r="4148" spans="14:14">
      <c r="N4148" s="5"/>
    </row>
    <row r="4149" spans="14:14">
      <c r="N4149" s="5"/>
    </row>
    <row r="4150" spans="14:14">
      <c r="N4150" s="5"/>
    </row>
    <row r="4151" spans="14:14">
      <c r="N4151" s="5"/>
    </row>
    <row r="4152" spans="14:14">
      <c r="N4152" s="5"/>
    </row>
    <row r="4153" spans="14:14">
      <c r="N4153" s="5"/>
    </row>
    <row r="4154" spans="14:14">
      <c r="N4154" s="5"/>
    </row>
    <row r="4155" spans="14:14">
      <c r="N4155" s="5"/>
    </row>
    <row r="4156" spans="14:14">
      <c r="N4156" s="5"/>
    </row>
    <row r="4157" spans="14:14">
      <c r="N4157" s="5"/>
    </row>
    <row r="4158" spans="14:14">
      <c r="N4158" s="5"/>
    </row>
    <row r="4159" spans="14:14">
      <c r="N4159" s="5"/>
    </row>
    <row r="4160" spans="14:14">
      <c r="N4160" s="5"/>
    </row>
    <row r="4161" spans="14:14">
      <c r="N4161" s="5"/>
    </row>
    <row r="4162" spans="14:14">
      <c r="N4162" s="5"/>
    </row>
    <row r="4163" spans="14:14">
      <c r="N4163" s="5"/>
    </row>
    <row r="4164" spans="14:14">
      <c r="N4164" s="5"/>
    </row>
    <row r="4165" spans="14:14">
      <c r="N4165" s="5"/>
    </row>
    <row r="4166" spans="14:14">
      <c r="N4166" s="5"/>
    </row>
    <row r="4167" spans="14:14">
      <c r="N4167" s="5"/>
    </row>
    <row r="4168" spans="14:14">
      <c r="N4168" s="5"/>
    </row>
    <row r="4169" spans="14:14">
      <c r="N4169" s="5"/>
    </row>
    <row r="4170" spans="14:14">
      <c r="N4170" s="5"/>
    </row>
    <row r="4171" spans="14:14">
      <c r="N4171" s="5"/>
    </row>
    <row r="4172" spans="14:14">
      <c r="N4172" s="5"/>
    </row>
    <row r="4173" spans="14:14">
      <c r="N4173" s="5"/>
    </row>
    <row r="4174" spans="14:14">
      <c r="N4174" s="5"/>
    </row>
    <row r="4175" spans="14:14">
      <c r="N4175" s="5"/>
    </row>
    <row r="4176" spans="14:14">
      <c r="N4176" s="5"/>
    </row>
    <row r="4177" spans="14:14">
      <c r="N4177" s="5"/>
    </row>
    <row r="4178" spans="14:14">
      <c r="N4178" s="5"/>
    </row>
    <row r="4179" spans="14:14">
      <c r="N4179" s="5"/>
    </row>
    <row r="4180" spans="14:14">
      <c r="N4180" s="5"/>
    </row>
    <row r="4181" spans="14:14">
      <c r="N4181" s="5"/>
    </row>
    <row r="4182" spans="14:14">
      <c r="N4182" s="5"/>
    </row>
    <row r="4183" spans="14:14">
      <c r="N4183" s="5"/>
    </row>
    <row r="4184" spans="14:14">
      <c r="N4184" s="5"/>
    </row>
    <row r="4185" spans="14:14">
      <c r="N4185" s="5"/>
    </row>
    <row r="4186" spans="14:14">
      <c r="N4186" s="5"/>
    </row>
    <row r="4187" spans="14:14">
      <c r="N4187" s="5"/>
    </row>
    <row r="4188" spans="14:14">
      <c r="N4188" s="5"/>
    </row>
    <row r="4189" spans="14:14">
      <c r="N4189" s="5"/>
    </row>
    <row r="4190" spans="14:14">
      <c r="N4190" s="5"/>
    </row>
    <row r="4191" spans="14:14">
      <c r="N4191" s="5"/>
    </row>
    <row r="4192" spans="14:14">
      <c r="N4192" s="5"/>
    </row>
    <row r="4193" spans="14:14">
      <c r="N4193" s="5"/>
    </row>
    <row r="4194" spans="14:14">
      <c r="N4194" s="5"/>
    </row>
    <row r="4195" spans="14:14">
      <c r="N4195" s="5"/>
    </row>
    <row r="4196" spans="14:14">
      <c r="N4196" s="5"/>
    </row>
    <row r="4197" spans="14:14">
      <c r="N4197" s="5"/>
    </row>
    <row r="4198" spans="14:14">
      <c r="N4198" s="5"/>
    </row>
    <row r="4199" spans="14:14">
      <c r="N4199" s="5"/>
    </row>
    <row r="4200" spans="14:14">
      <c r="N4200" s="5"/>
    </row>
    <row r="4201" spans="14:14">
      <c r="N4201" s="5"/>
    </row>
    <row r="4202" spans="14:14">
      <c r="N4202" s="5"/>
    </row>
    <row r="4203" spans="14:14">
      <c r="N4203" s="5"/>
    </row>
    <row r="4204" spans="14:14">
      <c r="N4204" s="5"/>
    </row>
    <row r="4205" spans="14:14">
      <c r="N4205" s="5"/>
    </row>
    <row r="4206" spans="14:14">
      <c r="N4206" s="5"/>
    </row>
    <row r="4207" spans="14:14">
      <c r="N4207" s="5"/>
    </row>
    <row r="4208" spans="14:14">
      <c r="N4208" s="5"/>
    </row>
    <row r="4209" spans="14:14">
      <c r="N4209" s="5"/>
    </row>
    <row r="4210" spans="14:14">
      <c r="N4210" s="5"/>
    </row>
    <row r="4211" spans="14:14">
      <c r="N4211" s="5"/>
    </row>
    <row r="4212" spans="14:14">
      <c r="N4212" s="5"/>
    </row>
    <row r="4213" spans="14:14">
      <c r="N4213" s="5"/>
    </row>
    <row r="4214" spans="14:14">
      <c r="N4214" s="5"/>
    </row>
    <row r="4215" spans="14:14">
      <c r="N4215" s="5"/>
    </row>
    <row r="4216" spans="14:14">
      <c r="N4216" s="5"/>
    </row>
    <row r="4217" spans="14:14">
      <c r="N4217" s="5"/>
    </row>
    <row r="4218" spans="14:14">
      <c r="N4218" s="5"/>
    </row>
    <row r="4219" spans="14:14">
      <c r="N4219" s="5"/>
    </row>
    <row r="4220" spans="14:14">
      <c r="N4220" s="5"/>
    </row>
    <row r="4221" spans="14:14">
      <c r="N4221" s="5"/>
    </row>
    <row r="4222" spans="14:14">
      <c r="N4222" s="5"/>
    </row>
    <row r="4223" spans="14:14">
      <c r="N4223" s="5"/>
    </row>
    <row r="4224" spans="14:14">
      <c r="N4224" s="5"/>
    </row>
    <row r="4225" spans="14:14">
      <c r="N4225" s="5"/>
    </row>
    <row r="4226" spans="14:14">
      <c r="N4226" s="5"/>
    </row>
    <row r="4227" spans="14:14">
      <c r="N4227" s="5"/>
    </row>
    <row r="4228" spans="14:14">
      <c r="N4228" s="5"/>
    </row>
    <row r="4229" spans="14:14">
      <c r="N4229" s="5"/>
    </row>
    <row r="4230" spans="14:14">
      <c r="N4230" s="5"/>
    </row>
    <row r="4231" spans="14:14">
      <c r="N4231" s="5"/>
    </row>
    <row r="4232" spans="14:14">
      <c r="N4232" s="5"/>
    </row>
    <row r="4233" spans="14:14">
      <c r="N4233" s="5"/>
    </row>
    <row r="4234" spans="14:14">
      <c r="N4234" s="5"/>
    </row>
    <row r="4235" spans="14:14">
      <c r="N4235" s="5"/>
    </row>
    <row r="4236" spans="14:14">
      <c r="N4236" s="5"/>
    </row>
    <row r="4237" spans="14:14">
      <c r="N4237" s="5"/>
    </row>
    <row r="4238" spans="14:14">
      <c r="N4238" s="5"/>
    </row>
    <row r="4239" spans="14:14">
      <c r="N4239" s="5"/>
    </row>
    <row r="4240" spans="14:14">
      <c r="N4240" s="5"/>
    </row>
    <row r="4241" spans="14:14">
      <c r="N4241" s="5"/>
    </row>
    <row r="4242" spans="14:14">
      <c r="N4242" s="5"/>
    </row>
    <row r="4243" spans="14:14">
      <c r="N4243" s="5"/>
    </row>
    <row r="4244" spans="14:14">
      <c r="N4244" s="5"/>
    </row>
    <row r="4245" spans="14:14">
      <c r="N4245" s="5"/>
    </row>
    <row r="4246" spans="14:14">
      <c r="N4246" s="5"/>
    </row>
    <row r="4247" spans="14:14">
      <c r="N4247" s="5"/>
    </row>
    <row r="4248" spans="14:14">
      <c r="N4248" s="5"/>
    </row>
    <row r="4249" spans="14:14">
      <c r="N4249" s="5"/>
    </row>
    <row r="4250" spans="14:14">
      <c r="N4250" s="5"/>
    </row>
    <row r="4251" spans="14:14">
      <c r="N4251" s="5"/>
    </row>
    <row r="4252" spans="14:14">
      <c r="N4252" s="5"/>
    </row>
    <row r="4253" spans="14:14">
      <c r="N4253" s="5"/>
    </row>
    <row r="4254" spans="14:14">
      <c r="N4254" s="5"/>
    </row>
    <row r="4255" spans="14:14">
      <c r="N4255" s="5"/>
    </row>
    <row r="4256" spans="14:14">
      <c r="N4256" s="5"/>
    </row>
    <row r="4257" spans="14:14">
      <c r="N4257" s="5"/>
    </row>
    <row r="4258" spans="14:14">
      <c r="N4258" s="5"/>
    </row>
    <row r="4259" spans="14:14">
      <c r="N4259" s="5"/>
    </row>
    <row r="4260" spans="14:14">
      <c r="N4260" s="5"/>
    </row>
    <row r="4261" spans="14:14">
      <c r="N4261" s="5"/>
    </row>
    <row r="4262" spans="14:14">
      <c r="N4262" s="5"/>
    </row>
    <row r="4263" spans="14:14">
      <c r="N4263" s="5"/>
    </row>
    <row r="4264" spans="14:14">
      <c r="N4264" s="5"/>
    </row>
    <row r="4265" spans="14:14">
      <c r="N4265" s="5"/>
    </row>
    <row r="4266" spans="14:14">
      <c r="N4266" s="5"/>
    </row>
    <row r="4267" spans="14:14">
      <c r="N4267" s="5"/>
    </row>
    <row r="4268" spans="14:14">
      <c r="N4268" s="5"/>
    </row>
    <row r="4269" spans="14:14">
      <c r="N4269" s="5"/>
    </row>
    <row r="4270" spans="14:14">
      <c r="N4270" s="5"/>
    </row>
    <row r="4271" spans="14:14">
      <c r="N4271" s="5"/>
    </row>
    <row r="4272" spans="14:14">
      <c r="N4272" s="5"/>
    </row>
    <row r="4273" spans="14:14">
      <c r="N4273" s="5"/>
    </row>
    <row r="4274" spans="14:14">
      <c r="N4274" s="5"/>
    </row>
    <row r="4275" spans="14:14">
      <c r="N4275" s="5"/>
    </row>
    <row r="4276" spans="14:14">
      <c r="N4276" s="5"/>
    </row>
    <row r="4277" spans="14:14">
      <c r="N4277" s="5"/>
    </row>
    <row r="4278" spans="14:14">
      <c r="N4278" s="5"/>
    </row>
    <row r="4279" spans="14:14">
      <c r="N4279" s="5"/>
    </row>
    <row r="4280" spans="14:14">
      <c r="N4280" s="5"/>
    </row>
    <row r="4281" spans="14:14">
      <c r="N4281" s="5"/>
    </row>
    <row r="4282" spans="14:14">
      <c r="N4282" s="5"/>
    </row>
    <row r="4283" spans="14:14">
      <c r="N4283" s="5"/>
    </row>
    <row r="4284" spans="14:14">
      <c r="N4284" s="5"/>
    </row>
    <row r="4285" spans="14:14">
      <c r="N4285" s="5"/>
    </row>
    <row r="4286" spans="14:14">
      <c r="N4286" s="5"/>
    </row>
    <row r="4287" spans="14:14">
      <c r="N4287" s="5"/>
    </row>
    <row r="4288" spans="14:14">
      <c r="N4288" s="5"/>
    </row>
    <row r="4289" spans="14:14">
      <c r="N4289" s="5"/>
    </row>
    <row r="4290" spans="14:14">
      <c r="N4290" s="5"/>
    </row>
    <row r="4291" spans="14:14">
      <c r="N4291" s="5"/>
    </row>
    <row r="4292" spans="14:14">
      <c r="N4292" s="5"/>
    </row>
    <row r="4293" spans="14:14">
      <c r="N4293" s="5"/>
    </row>
    <row r="4294" spans="14:14">
      <c r="N4294" s="5"/>
    </row>
    <row r="4295" spans="14:14">
      <c r="N4295" s="5"/>
    </row>
    <row r="4296" spans="14:14">
      <c r="N4296" s="5"/>
    </row>
    <row r="4297" spans="14:14">
      <c r="N4297" s="5"/>
    </row>
    <row r="4298" spans="14:14">
      <c r="N4298" s="5"/>
    </row>
    <row r="4299" spans="14:14">
      <c r="N4299" s="5"/>
    </row>
    <row r="4300" spans="14:14">
      <c r="N4300" s="5"/>
    </row>
    <row r="4301" spans="14:14">
      <c r="N4301" s="5"/>
    </row>
    <row r="4302" spans="14:14">
      <c r="N4302" s="5"/>
    </row>
    <row r="4303" spans="14:14">
      <c r="N4303" s="5"/>
    </row>
    <row r="4304" spans="14:14">
      <c r="N4304" s="5"/>
    </row>
    <row r="4305" spans="14:14">
      <c r="N4305" s="5"/>
    </row>
    <row r="4306" spans="14:14">
      <c r="N4306" s="5"/>
    </row>
    <row r="4307" spans="14:14">
      <c r="N4307" s="5"/>
    </row>
    <row r="4308" spans="14:14">
      <c r="N4308" s="5"/>
    </row>
    <row r="4309" spans="14:14">
      <c r="N4309" s="5"/>
    </row>
    <row r="4310" spans="14:14">
      <c r="N4310" s="5"/>
    </row>
    <row r="4311" spans="14:14">
      <c r="N4311" s="5"/>
    </row>
    <row r="4312" spans="14:14">
      <c r="N4312" s="5"/>
    </row>
    <row r="4313" spans="14:14">
      <c r="N4313" s="5"/>
    </row>
    <row r="4314" spans="14:14">
      <c r="N4314" s="5"/>
    </row>
    <row r="4315" spans="14:14">
      <c r="N4315" s="5"/>
    </row>
    <row r="4316" spans="14:14">
      <c r="N4316" s="5"/>
    </row>
    <row r="4317" spans="14:14">
      <c r="N4317" s="5"/>
    </row>
    <row r="4318" spans="14:14">
      <c r="N4318" s="5"/>
    </row>
    <row r="4319" spans="14:14">
      <c r="N4319" s="5"/>
    </row>
    <row r="4320" spans="14:14">
      <c r="N4320" s="5"/>
    </row>
    <row r="4321" spans="14:14">
      <c r="N4321" s="5"/>
    </row>
    <row r="4322" spans="14:14">
      <c r="N4322" s="5"/>
    </row>
    <row r="4323" spans="14:14">
      <c r="N4323" s="5"/>
    </row>
    <row r="4324" spans="14:14">
      <c r="N4324" s="5"/>
    </row>
    <row r="4325" spans="14:14">
      <c r="N4325" s="5"/>
    </row>
    <row r="4326" spans="14:14">
      <c r="N4326" s="5"/>
    </row>
    <row r="4327" spans="14:14">
      <c r="N4327" s="5"/>
    </row>
    <row r="4328" spans="14:14">
      <c r="N4328" s="5"/>
    </row>
    <row r="4329" spans="14:14">
      <c r="N4329" s="5"/>
    </row>
    <row r="4330" spans="14:14">
      <c r="N4330" s="5"/>
    </row>
    <row r="4331" spans="14:14">
      <c r="N4331" s="5"/>
    </row>
    <row r="4332" spans="14:14">
      <c r="N4332" s="5"/>
    </row>
    <row r="4333" spans="14:14">
      <c r="N4333" s="5"/>
    </row>
    <row r="4334" spans="14:14">
      <c r="N4334" s="5"/>
    </row>
    <row r="4335" spans="14:14">
      <c r="N4335" s="5"/>
    </row>
    <row r="4336" spans="14:14">
      <c r="N4336" s="5"/>
    </row>
    <row r="4337" spans="14:14">
      <c r="N4337" s="5"/>
    </row>
    <row r="4338" spans="14:14">
      <c r="N4338" s="5"/>
    </row>
    <row r="4339" spans="14:14">
      <c r="N4339" s="5"/>
    </row>
    <row r="4340" spans="14:14">
      <c r="N4340" s="5"/>
    </row>
    <row r="4341" spans="14:14">
      <c r="N4341" s="5"/>
    </row>
    <row r="4342" spans="14:14">
      <c r="N4342" s="5"/>
    </row>
    <row r="4343" spans="14:14">
      <c r="N4343" s="5"/>
    </row>
    <row r="4344" spans="14:14">
      <c r="N4344" s="5"/>
    </row>
    <row r="4345" spans="14:14">
      <c r="N4345" s="5"/>
    </row>
    <row r="4346" spans="14:14">
      <c r="N4346" s="5"/>
    </row>
    <row r="4347" spans="14:14">
      <c r="N4347" s="5"/>
    </row>
    <row r="4348" spans="14:14">
      <c r="N4348" s="5"/>
    </row>
    <row r="4349" spans="14:14">
      <c r="N4349" s="5"/>
    </row>
    <row r="4350" spans="14:14">
      <c r="N4350" s="5"/>
    </row>
    <row r="4351" spans="14:14">
      <c r="N4351" s="5"/>
    </row>
    <row r="4352" spans="14:14">
      <c r="N4352" s="5"/>
    </row>
    <row r="4353" spans="14:14">
      <c r="N4353" s="5"/>
    </row>
    <row r="4354" spans="14:14">
      <c r="N4354" s="5"/>
    </row>
    <row r="4355" spans="14:14">
      <c r="N4355" s="5"/>
    </row>
    <row r="4356" spans="14:14">
      <c r="N4356" s="5"/>
    </row>
    <row r="4357" spans="14:14">
      <c r="N4357" s="5"/>
    </row>
    <row r="4358" spans="14:14">
      <c r="N4358" s="5"/>
    </row>
    <row r="4359" spans="14:14">
      <c r="N4359" s="5"/>
    </row>
    <row r="4360" spans="14:14">
      <c r="N4360" s="5"/>
    </row>
    <row r="4361" spans="14:14">
      <c r="N4361" s="5"/>
    </row>
    <row r="4362" spans="14:14">
      <c r="N4362" s="5"/>
    </row>
    <row r="4363" spans="14:14">
      <c r="N4363" s="5"/>
    </row>
    <row r="4364" spans="14:14">
      <c r="N4364" s="5"/>
    </row>
    <row r="4365" spans="14:14">
      <c r="N4365" s="5"/>
    </row>
    <row r="4366" spans="14:14">
      <c r="N4366" s="5"/>
    </row>
    <row r="4367" spans="14:14">
      <c r="N4367" s="5"/>
    </row>
    <row r="4368" spans="14:14">
      <c r="N4368" s="5"/>
    </row>
    <row r="4369" spans="14:14">
      <c r="N4369" s="5"/>
    </row>
    <row r="4370" spans="14:14">
      <c r="N4370" s="5"/>
    </row>
    <row r="4371" spans="14:14">
      <c r="N4371" s="5"/>
    </row>
    <row r="4372" spans="14:14">
      <c r="N4372" s="5"/>
    </row>
    <row r="4373" spans="14:14">
      <c r="N4373" s="5"/>
    </row>
    <row r="4374" spans="14:14">
      <c r="N4374" s="5"/>
    </row>
    <row r="4375" spans="14:14">
      <c r="N4375" s="5"/>
    </row>
    <row r="4376" spans="14:14">
      <c r="N4376" s="5"/>
    </row>
    <row r="4377" spans="14:14">
      <c r="N4377" s="5"/>
    </row>
    <row r="4378" spans="14:14">
      <c r="N4378" s="5"/>
    </row>
    <row r="4379" spans="14:14">
      <c r="N4379" s="5"/>
    </row>
    <row r="4380" spans="14:14">
      <c r="N4380" s="5"/>
    </row>
    <row r="4381" spans="14:14">
      <c r="N4381" s="5"/>
    </row>
    <row r="4382" spans="14:14">
      <c r="N4382" s="5"/>
    </row>
    <row r="4383" spans="14:14">
      <c r="N4383" s="5"/>
    </row>
    <row r="4384" spans="14:14">
      <c r="N4384" s="5"/>
    </row>
    <row r="4385" spans="14:14">
      <c r="N4385" s="5"/>
    </row>
    <row r="4386" spans="14:14">
      <c r="N4386" s="5"/>
    </row>
    <row r="4387" spans="14:14">
      <c r="N4387" s="5"/>
    </row>
    <row r="4388" spans="14:14">
      <c r="N4388" s="5"/>
    </row>
    <row r="4389" spans="14:14">
      <c r="N4389" s="5"/>
    </row>
    <row r="4390" spans="14:14">
      <c r="N4390" s="5"/>
    </row>
    <row r="4391" spans="14:14">
      <c r="N4391" s="5"/>
    </row>
    <row r="4392" spans="14:14">
      <c r="N4392" s="5"/>
    </row>
    <row r="4393" spans="14:14">
      <c r="N4393" s="5"/>
    </row>
    <row r="4394" spans="14:14">
      <c r="N4394" s="5"/>
    </row>
    <row r="4395" spans="14:14">
      <c r="N4395" s="5"/>
    </row>
    <row r="4396" spans="14:14">
      <c r="N4396" s="5"/>
    </row>
    <row r="4397" spans="14:14">
      <c r="N4397" s="5"/>
    </row>
    <row r="4398" spans="14:14">
      <c r="N4398" s="5"/>
    </row>
    <row r="4399" spans="14:14">
      <c r="N4399" s="5"/>
    </row>
    <row r="4400" spans="14:14">
      <c r="N4400" s="5"/>
    </row>
    <row r="4401" spans="14:14">
      <c r="N4401" s="5"/>
    </row>
    <row r="4402" spans="14:14">
      <c r="N4402" s="5"/>
    </row>
    <row r="4403" spans="14:14">
      <c r="N4403" s="5"/>
    </row>
    <row r="4404" spans="14:14">
      <c r="N4404" s="5"/>
    </row>
    <row r="4405" spans="14:14">
      <c r="N4405" s="5"/>
    </row>
    <row r="4406" spans="14:14">
      <c r="N4406" s="5"/>
    </row>
    <row r="4407" spans="14:14">
      <c r="N4407" s="5"/>
    </row>
    <row r="4408" spans="14:14">
      <c r="N4408" s="5"/>
    </row>
    <row r="4409" spans="14:14">
      <c r="N4409" s="5"/>
    </row>
    <row r="4410" spans="14:14">
      <c r="N4410" s="5"/>
    </row>
    <row r="4411" spans="14:14">
      <c r="N4411" s="5"/>
    </row>
    <row r="4412" spans="14:14">
      <c r="N4412" s="5"/>
    </row>
    <row r="4413" spans="14:14">
      <c r="N4413" s="5"/>
    </row>
    <row r="4414" spans="14:14">
      <c r="N4414" s="5"/>
    </row>
    <row r="4415" spans="14:14">
      <c r="N4415" s="5"/>
    </row>
    <row r="4416" spans="14:14">
      <c r="N4416" s="5"/>
    </row>
    <row r="4417" spans="14:14">
      <c r="N4417" s="5"/>
    </row>
    <row r="4418" spans="14:14">
      <c r="N4418" s="5"/>
    </row>
    <row r="4419" spans="14:14">
      <c r="N4419" s="5"/>
    </row>
    <row r="4420" spans="14:14">
      <c r="N4420" s="5"/>
    </row>
    <row r="4421" spans="14:14">
      <c r="N4421" s="5"/>
    </row>
    <row r="4422" spans="14:14">
      <c r="N4422" s="5"/>
    </row>
    <row r="4423" spans="14:14">
      <c r="N4423" s="5"/>
    </row>
    <row r="4424" spans="14:14">
      <c r="N4424" s="5"/>
    </row>
    <row r="4425" spans="14:14">
      <c r="N4425" s="5"/>
    </row>
    <row r="4426" spans="14:14">
      <c r="N4426" s="5"/>
    </row>
    <row r="4427" spans="14:14">
      <c r="N4427" s="5"/>
    </row>
    <row r="4428" spans="14:14">
      <c r="N4428" s="5"/>
    </row>
    <row r="4429" spans="14:14">
      <c r="N4429" s="5"/>
    </row>
    <row r="4430" spans="14:14">
      <c r="N4430" s="5"/>
    </row>
    <row r="4431" spans="14:14">
      <c r="N4431" s="5"/>
    </row>
    <row r="4432" spans="14:14">
      <c r="N4432" s="5"/>
    </row>
    <row r="4433" spans="14:14">
      <c r="N4433" s="5"/>
    </row>
    <row r="4434" spans="14:14">
      <c r="N4434" s="5"/>
    </row>
    <row r="4435" spans="14:14">
      <c r="N4435" s="5"/>
    </row>
    <row r="4436" spans="14:14">
      <c r="N4436" s="5"/>
    </row>
    <row r="4437" spans="14:14">
      <c r="N4437" s="5"/>
    </row>
    <row r="4438" spans="14:14">
      <c r="N4438" s="5"/>
    </row>
    <row r="4439" spans="14:14">
      <c r="N4439" s="5"/>
    </row>
    <row r="4440" spans="14:14">
      <c r="N4440" s="5"/>
    </row>
    <row r="4441" spans="14:14">
      <c r="N4441" s="5"/>
    </row>
    <row r="4442" spans="14:14">
      <c r="N4442" s="5"/>
    </row>
    <row r="4443" spans="14:14">
      <c r="N4443" s="5"/>
    </row>
    <row r="4444" spans="14:14">
      <c r="N4444" s="5"/>
    </row>
    <row r="4445" spans="14:14">
      <c r="N4445" s="5"/>
    </row>
    <row r="4446" spans="14:14">
      <c r="N4446" s="5"/>
    </row>
    <row r="4447" spans="14:14">
      <c r="N4447" s="5"/>
    </row>
    <row r="4448" spans="14:14">
      <c r="N4448" s="5"/>
    </row>
    <row r="4449" spans="14:14">
      <c r="N4449" s="5"/>
    </row>
    <row r="4450" spans="14:14">
      <c r="N4450" s="5"/>
    </row>
    <row r="4451" spans="14:14">
      <c r="N4451" s="5"/>
    </row>
    <row r="4452" spans="14:14">
      <c r="N4452" s="5"/>
    </row>
    <row r="4453" spans="14:14">
      <c r="N4453" s="5"/>
    </row>
    <row r="4454" spans="14:14">
      <c r="N4454" s="5"/>
    </row>
    <row r="4455" spans="14:14">
      <c r="N4455" s="5"/>
    </row>
    <row r="4456" spans="14:14">
      <c r="N4456" s="5"/>
    </row>
    <row r="4457" spans="14:14">
      <c r="N4457" s="5"/>
    </row>
    <row r="4458" spans="14:14">
      <c r="N4458" s="5"/>
    </row>
    <row r="4459" spans="14:14">
      <c r="N4459" s="5"/>
    </row>
    <row r="4460" spans="14:14">
      <c r="N4460" s="5"/>
    </row>
    <row r="4461" spans="14:14">
      <c r="N4461" s="5"/>
    </row>
    <row r="4462" spans="14:14">
      <c r="N4462" s="5"/>
    </row>
    <row r="4463" spans="14:14">
      <c r="N4463" s="5"/>
    </row>
    <row r="4464" spans="14:14">
      <c r="N4464" s="5"/>
    </row>
    <row r="4465" spans="14:14">
      <c r="N4465" s="5"/>
    </row>
    <row r="4466" spans="14:14">
      <c r="N4466" s="5"/>
    </row>
    <row r="4467" spans="14:14">
      <c r="N4467" s="5"/>
    </row>
    <row r="4468" spans="14:14">
      <c r="N4468" s="5"/>
    </row>
    <row r="4469" spans="14:14">
      <c r="N4469" s="5"/>
    </row>
    <row r="4470" spans="14:14">
      <c r="N4470" s="5"/>
    </row>
    <row r="4471" spans="14:14">
      <c r="N4471" s="5"/>
    </row>
    <row r="4472" spans="14:14">
      <c r="N4472" s="5"/>
    </row>
    <row r="4473" spans="14:14">
      <c r="N4473" s="5"/>
    </row>
    <row r="4474" spans="14:14">
      <c r="N4474" s="5"/>
    </row>
    <row r="4475" spans="14:14">
      <c r="N4475" s="5"/>
    </row>
    <row r="4476" spans="14:14">
      <c r="N4476" s="5"/>
    </row>
    <row r="4477" spans="14:14">
      <c r="N4477" s="5"/>
    </row>
    <row r="4478" spans="14:14">
      <c r="N4478" s="5"/>
    </row>
    <row r="4479" spans="14:14">
      <c r="N4479" s="5"/>
    </row>
    <row r="4480" spans="14:14">
      <c r="N4480" s="5"/>
    </row>
    <row r="4481" spans="14:14">
      <c r="N4481" s="5"/>
    </row>
    <row r="4482" spans="14:14">
      <c r="N4482" s="5"/>
    </row>
    <row r="4483" spans="14:14">
      <c r="N4483" s="5"/>
    </row>
    <row r="4484" spans="14:14">
      <c r="N4484" s="5"/>
    </row>
    <row r="4485" spans="14:14">
      <c r="N4485" s="5"/>
    </row>
    <row r="4486" spans="14:14">
      <c r="N4486" s="5"/>
    </row>
    <row r="4487" spans="14:14">
      <c r="N4487" s="5"/>
    </row>
    <row r="4488" spans="14:14">
      <c r="N4488" s="5"/>
    </row>
    <row r="4489" spans="14:14">
      <c r="N4489" s="9"/>
    </row>
  </sheetData>
  <mergeCells count="147">
    <mergeCell ref="B38:B43"/>
    <mergeCell ref="B64:B65"/>
    <mergeCell ref="C64:C65"/>
    <mergeCell ref="D64:D65"/>
    <mergeCell ref="E64:E65"/>
    <mergeCell ref="F64:F65"/>
    <mergeCell ref="G64:G65"/>
    <mergeCell ref="M64:M65"/>
    <mergeCell ref="N64:N65"/>
    <mergeCell ref="B55:B63"/>
    <mergeCell ref="C55:C63"/>
    <mergeCell ref="D55:D63"/>
    <mergeCell ref="F55:F63"/>
    <mergeCell ref="G55:G63"/>
    <mergeCell ref="M55:M63"/>
    <mergeCell ref="N55:N63"/>
    <mergeCell ref="J61:J63"/>
    <mergeCell ref="J58:J60"/>
    <mergeCell ref="L58:L60"/>
    <mergeCell ref="K58:K60"/>
    <mergeCell ref="L61:L63"/>
    <mergeCell ref="K61:K63"/>
    <mergeCell ref="L55:L57"/>
    <mergeCell ref="I35:I43"/>
    <mergeCell ref="M44:M46"/>
    <mergeCell ref="N44:N46"/>
    <mergeCell ref="B48:B52"/>
    <mergeCell ref="C48:C52"/>
    <mergeCell ref="D48:D52"/>
    <mergeCell ref="E49:E50"/>
    <mergeCell ref="E51:E52"/>
    <mergeCell ref="B44:B46"/>
    <mergeCell ref="C44:C46"/>
    <mergeCell ref="D44:D46"/>
    <mergeCell ref="E44:E46"/>
    <mergeCell ref="F44:F46"/>
    <mergeCell ref="G44:G46"/>
    <mergeCell ref="I44:I46"/>
    <mergeCell ref="H44:H46"/>
    <mergeCell ref="C38:C43"/>
    <mergeCell ref="D38:D43"/>
    <mergeCell ref="E39:E43"/>
    <mergeCell ref="F38:F43"/>
    <mergeCell ref="G38:G43"/>
    <mergeCell ref="N38:N43"/>
    <mergeCell ref="M38:M43"/>
    <mergeCell ref="M27:M34"/>
    <mergeCell ref="L28:L34"/>
    <mergeCell ref="N35:N37"/>
    <mergeCell ref="H35:H43"/>
    <mergeCell ref="I27:I34"/>
    <mergeCell ref="H27:H34"/>
    <mergeCell ref="D19:D23"/>
    <mergeCell ref="F19:F23"/>
    <mergeCell ref="G22:G23"/>
    <mergeCell ref="N25:N26"/>
    <mergeCell ref="B27:B34"/>
    <mergeCell ref="C27:C34"/>
    <mergeCell ref="D27:D34"/>
    <mergeCell ref="F27:F34"/>
    <mergeCell ref="G27:G34"/>
    <mergeCell ref="J28:J34"/>
    <mergeCell ref="N27:N34"/>
    <mergeCell ref="K28:K34"/>
    <mergeCell ref="B25:B26"/>
    <mergeCell ref="C25:C26"/>
    <mergeCell ref="D25:D26"/>
    <mergeCell ref="E25:E26"/>
    <mergeCell ref="F25:F26"/>
    <mergeCell ref="G25:G26"/>
    <mergeCell ref="M25:M26"/>
    <mergeCell ref="I19:I23"/>
    <mergeCell ref="H19:H23"/>
    <mergeCell ref="H25:H26"/>
    <mergeCell ref="I25:I26"/>
    <mergeCell ref="F7:G7"/>
    <mergeCell ref="J7:J8"/>
    <mergeCell ref="K7:K8"/>
    <mergeCell ref="G12:G17"/>
    <mergeCell ref="M12:M17"/>
    <mergeCell ref="N9:N11"/>
    <mergeCell ref="N7:N8"/>
    <mergeCell ref="N12:N17"/>
    <mergeCell ref="C9:C11"/>
    <mergeCell ref="M9:M11"/>
    <mergeCell ref="F9:F11"/>
    <mergeCell ref="E9:E11"/>
    <mergeCell ref="D9:D11"/>
    <mergeCell ref="E16:E17"/>
    <mergeCell ref="I9:I11"/>
    <mergeCell ref="H9:H11"/>
    <mergeCell ref="H12:H17"/>
    <mergeCell ref="I12:I17"/>
    <mergeCell ref="B5:N5"/>
    <mergeCell ref="B6:N6"/>
    <mergeCell ref="B3:N3"/>
    <mergeCell ref="B4:N4"/>
    <mergeCell ref="B2:N2"/>
    <mergeCell ref="B18:N18"/>
    <mergeCell ref="B9:B11"/>
    <mergeCell ref="L7:L8"/>
    <mergeCell ref="M7:M8"/>
    <mergeCell ref="C12:C17"/>
    <mergeCell ref="B12:B17"/>
    <mergeCell ref="D12:D17"/>
    <mergeCell ref="E12:E13"/>
    <mergeCell ref="F12:F17"/>
    <mergeCell ref="J10:J11"/>
    <mergeCell ref="G10:G11"/>
    <mergeCell ref="L10:L11"/>
    <mergeCell ref="K10:K11"/>
    <mergeCell ref="H7:I7"/>
    <mergeCell ref="B7:D7"/>
    <mergeCell ref="E7:E8"/>
    <mergeCell ref="B24:N24"/>
    <mergeCell ref="B47:N47"/>
    <mergeCell ref="N19:N23"/>
    <mergeCell ref="M19:M23"/>
    <mergeCell ref="L48:L49"/>
    <mergeCell ref="B35:B37"/>
    <mergeCell ref="C35:C37"/>
    <mergeCell ref="D35:D37"/>
    <mergeCell ref="E35:E37"/>
    <mergeCell ref="F35:F37"/>
    <mergeCell ref="G35:G37"/>
    <mergeCell ref="M35:M37"/>
    <mergeCell ref="J21:J23"/>
    <mergeCell ref="K21:K23"/>
    <mergeCell ref="L21:L23"/>
    <mergeCell ref="B19:B23"/>
    <mergeCell ref="C19:C23"/>
    <mergeCell ref="B53:N53"/>
    <mergeCell ref="B54:N54"/>
    <mergeCell ref="I48:I52"/>
    <mergeCell ref="H48:H52"/>
    <mergeCell ref="I55:I63"/>
    <mergeCell ref="H55:H63"/>
    <mergeCell ref="I64:I65"/>
    <mergeCell ref="H64:H65"/>
    <mergeCell ref="K55:K57"/>
    <mergeCell ref="J55:J57"/>
    <mergeCell ref="F48:F52"/>
    <mergeCell ref="G48:G52"/>
    <mergeCell ref="J48:J49"/>
    <mergeCell ref="K48:K49"/>
    <mergeCell ref="M48:M52"/>
    <mergeCell ref="N48:N52"/>
  </mergeCells>
  <printOptions horizontalCentered="1" gridLines="1"/>
  <pageMargins left="0.23622047244094491" right="0.23622047244094491" top="0.74803149606299213" bottom="0.48" header="0.31496062992125984" footer="0.31496062992125984"/>
  <pageSetup paperSize="5" scale="36" orientation="landscape" r:id="rId1"/>
  <headerFooter>
    <oddFooter xml:space="preserve">&amp;R&amp;14Enfoque 1&amp;11 </oddFooter>
  </headerFooter>
  <rowBreaks count="4" manualBreakCount="4">
    <brk id="17" min="1" max="15" man="1"/>
    <brk id="37" min="1" max="15" man="1"/>
    <brk id="46" min="1" max="15" man="1"/>
    <brk id="52"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N69"/>
  <sheetViews>
    <sheetView view="pageBreakPreview" topLeftCell="B1" zoomScale="90" zoomScaleNormal="70" zoomScaleSheetLayoutView="90" workbookViewId="0">
      <selection activeCell="B3" sqref="B3:N3"/>
    </sheetView>
  </sheetViews>
  <sheetFormatPr baseColWidth="10" defaultColWidth="11.42578125" defaultRowHeight="18"/>
  <cols>
    <col min="1" max="1" width="3.5703125" style="73" customWidth="1"/>
    <col min="2" max="2" width="4.42578125" style="69" customWidth="1"/>
    <col min="3" max="3" width="30" style="69" customWidth="1"/>
    <col min="4" max="4" width="35.42578125" style="69" customWidth="1"/>
    <col min="5" max="5" width="29.5703125" style="69" customWidth="1"/>
    <col min="6" max="6" width="15.42578125" style="82" customWidth="1"/>
    <col min="7" max="7" width="11.85546875" style="69" customWidth="1"/>
    <col min="8" max="9" width="15.42578125" style="69" customWidth="1"/>
    <col min="10" max="10" width="30.140625" style="69" customWidth="1"/>
    <col min="11" max="11" width="18.28515625" style="70" customWidth="1"/>
    <col min="12" max="12" width="17.7109375" style="71" customWidth="1"/>
    <col min="13" max="13" width="13" style="72" customWidth="1"/>
    <col min="14" max="14" width="122.42578125" style="73" customWidth="1"/>
    <col min="15" max="16384" width="11.42578125" style="73"/>
  </cols>
  <sheetData>
    <row r="1" spans="2:14" ht="18.75" thickBot="1"/>
    <row r="2" spans="2:14" s="74" customFormat="1" ht="22.5" customHeight="1" thickBot="1">
      <c r="B2" s="494" t="s">
        <v>710</v>
      </c>
      <c r="C2" s="495"/>
      <c r="D2" s="495"/>
      <c r="E2" s="495"/>
      <c r="F2" s="495"/>
      <c r="G2" s="495"/>
      <c r="H2" s="495"/>
      <c r="I2" s="495"/>
      <c r="J2" s="495"/>
      <c r="K2" s="495"/>
      <c r="L2" s="495"/>
      <c r="M2" s="495"/>
      <c r="N2" s="496"/>
    </row>
    <row r="3" spans="2:14" s="74" customFormat="1" ht="99.75" customHeight="1" thickBot="1">
      <c r="B3" s="357" t="s">
        <v>101</v>
      </c>
      <c r="C3" s="493"/>
      <c r="D3" s="493"/>
      <c r="E3" s="493"/>
      <c r="F3" s="493"/>
      <c r="G3" s="493"/>
      <c r="H3" s="493"/>
      <c r="I3" s="493"/>
      <c r="J3" s="493"/>
      <c r="K3" s="493"/>
      <c r="L3" s="493"/>
      <c r="M3" s="493"/>
      <c r="N3" s="394"/>
    </row>
    <row r="4" spans="2:14" s="74" customFormat="1" ht="16.5" thickBot="1">
      <c r="B4" s="325" t="s">
        <v>540</v>
      </c>
      <c r="C4" s="326"/>
      <c r="D4" s="326"/>
      <c r="E4" s="326"/>
      <c r="F4" s="326"/>
      <c r="G4" s="326"/>
      <c r="H4" s="326"/>
      <c r="I4" s="326"/>
      <c r="J4" s="326"/>
      <c r="K4" s="326"/>
      <c r="L4" s="326"/>
      <c r="M4" s="326"/>
      <c r="N4" s="327"/>
    </row>
    <row r="5" spans="2:14" ht="15.75" thickBot="1">
      <c r="B5" s="325" t="s">
        <v>418</v>
      </c>
      <c r="C5" s="326"/>
      <c r="D5" s="326"/>
      <c r="E5" s="326"/>
      <c r="F5" s="326"/>
      <c r="G5" s="326"/>
      <c r="H5" s="326"/>
      <c r="I5" s="326"/>
      <c r="J5" s="326"/>
      <c r="K5" s="326"/>
      <c r="L5" s="326"/>
      <c r="M5" s="326"/>
      <c r="N5" s="327"/>
    </row>
    <row r="6" spans="2:14" s="75" customFormat="1" ht="32.25" customHeight="1" thickBot="1">
      <c r="B6" s="339" t="s">
        <v>1</v>
      </c>
      <c r="C6" s="339"/>
      <c r="D6" s="339"/>
      <c r="E6" s="338" t="s">
        <v>323</v>
      </c>
      <c r="F6" s="339" t="s">
        <v>2</v>
      </c>
      <c r="G6" s="339"/>
      <c r="H6" s="357" t="s">
        <v>319</v>
      </c>
      <c r="I6" s="394"/>
      <c r="J6" s="358" t="s">
        <v>3</v>
      </c>
      <c r="K6" s="339" t="s">
        <v>4</v>
      </c>
      <c r="L6" s="339" t="s">
        <v>324</v>
      </c>
      <c r="M6" s="336" t="s">
        <v>325</v>
      </c>
      <c r="N6" s="338" t="s">
        <v>707</v>
      </c>
    </row>
    <row r="7" spans="2:14" s="75" customFormat="1" ht="42" customHeight="1" thickBot="1">
      <c r="B7" s="84" t="s">
        <v>5</v>
      </c>
      <c r="C7" s="84" t="s">
        <v>6</v>
      </c>
      <c r="D7" s="84" t="s">
        <v>7</v>
      </c>
      <c r="E7" s="339"/>
      <c r="F7" s="114" t="s">
        <v>8</v>
      </c>
      <c r="G7" s="84" t="s">
        <v>9</v>
      </c>
      <c r="H7" s="84" t="s">
        <v>321</v>
      </c>
      <c r="I7" s="87" t="s">
        <v>322</v>
      </c>
      <c r="J7" s="492"/>
      <c r="K7" s="359"/>
      <c r="L7" s="383"/>
      <c r="M7" s="337"/>
      <c r="N7" s="339"/>
    </row>
    <row r="8" spans="2:14" s="76" customFormat="1" ht="69" customHeight="1" thickBot="1">
      <c r="B8" s="372">
        <v>12</v>
      </c>
      <c r="C8" s="498" t="s">
        <v>356</v>
      </c>
      <c r="D8" s="500" t="s">
        <v>102</v>
      </c>
      <c r="E8" s="115" t="s">
        <v>103</v>
      </c>
      <c r="F8" s="409">
        <v>0</v>
      </c>
      <c r="G8" s="388"/>
      <c r="H8" s="505">
        <v>0</v>
      </c>
      <c r="I8" s="482">
        <v>0</v>
      </c>
      <c r="J8" s="116" t="s">
        <v>104</v>
      </c>
      <c r="K8" s="117" t="s">
        <v>110</v>
      </c>
      <c r="L8" s="118" t="s">
        <v>110</v>
      </c>
      <c r="M8" s="366">
        <v>1</v>
      </c>
      <c r="N8" s="445" t="s">
        <v>708</v>
      </c>
    </row>
    <row r="9" spans="2:14" s="76" customFormat="1" ht="47.45" customHeight="1" thickBot="1">
      <c r="B9" s="373"/>
      <c r="C9" s="499"/>
      <c r="D9" s="499"/>
      <c r="E9" s="115" t="s">
        <v>105</v>
      </c>
      <c r="F9" s="410"/>
      <c r="G9" s="483"/>
      <c r="H9" s="506"/>
      <c r="I9" s="483"/>
      <c r="J9" s="500" t="s">
        <v>106</v>
      </c>
      <c r="K9" s="501" t="s">
        <v>308</v>
      </c>
      <c r="L9" s="359" t="s">
        <v>308</v>
      </c>
      <c r="M9" s="367"/>
      <c r="N9" s="450"/>
    </row>
    <row r="10" spans="2:14" s="76" customFormat="1" ht="32.450000000000003" customHeight="1" thickBot="1">
      <c r="B10" s="373"/>
      <c r="C10" s="499"/>
      <c r="D10" s="499"/>
      <c r="E10" s="115" t="s">
        <v>107</v>
      </c>
      <c r="F10" s="410"/>
      <c r="G10" s="483"/>
      <c r="H10" s="506"/>
      <c r="I10" s="483"/>
      <c r="J10" s="503"/>
      <c r="K10" s="504"/>
      <c r="L10" s="339"/>
      <c r="M10" s="367"/>
      <c r="N10" s="450"/>
    </row>
    <row r="11" spans="2:14" s="76" customFormat="1" ht="50.45" customHeight="1" thickBot="1">
      <c r="B11" s="373"/>
      <c r="C11" s="499"/>
      <c r="D11" s="499"/>
      <c r="E11" s="115" t="s">
        <v>108</v>
      </c>
      <c r="F11" s="410"/>
      <c r="G11" s="483"/>
      <c r="H11" s="506"/>
      <c r="I11" s="483"/>
      <c r="J11" s="500" t="s">
        <v>109</v>
      </c>
      <c r="K11" s="501" t="s">
        <v>110</v>
      </c>
      <c r="L11" s="359" t="s">
        <v>110</v>
      </c>
      <c r="M11" s="367"/>
      <c r="N11" s="450"/>
    </row>
    <row r="12" spans="2:14" s="76" customFormat="1" ht="45.75" thickBot="1">
      <c r="B12" s="373"/>
      <c r="C12" s="499"/>
      <c r="D12" s="499"/>
      <c r="E12" s="115" t="s">
        <v>111</v>
      </c>
      <c r="F12" s="410"/>
      <c r="G12" s="483"/>
      <c r="H12" s="506"/>
      <c r="I12" s="483"/>
      <c r="J12" s="499"/>
      <c r="K12" s="502"/>
      <c r="L12" s="338"/>
      <c r="M12" s="367"/>
      <c r="N12" s="450"/>
    </row>
    <row r="13" spans="2:14" s="76" customFormat="1" ht="45.6" customHeight="1" thickBot="1">
      <c r="B13" s="373"/>
      <c r="C13" s="499"/>
      <c r="D13" s="499"/>
      <c r="E13" s="115" t="s">
        <v>112</v>
      </c>
      <c r="F13" s="410"/>
      <c r="G13" s="483"/>
      <c r="H13" s="506"/>
      <c r="I13" s="483"/>
      <c r="J13" s="499"/>
      <c r="K13" s="502"/>
      <c r="L13" s="338"/>
      <c r="M13" s="367"/>
      <c r="N13" s="450"/>
    </row>
    <row r="14" spans="2:14" s="76" customFormat="1" ht="45.75" thickBot="1">
      <c r="B14" s="373"/>
      <c r="C14" s="499"/>
      <c r="D14" s="499"/>
      <c r="E14" s="115" t="s">
        <v>113</v>
      </c>
      <c r="F14" s="410"/>
      <c r="G14" s="483"/>
      <c r="H14" s="506"/>
      <c r="I14" s="483"/>
      <c r="J14" s="499"/>
      <c r="K14" s="502"/>
      <c r="L14" s="338"/>
      <c r="M14" s="367"/>
      <c r="N14" s="450"/>
    </row>
    <row r="15" spans="2:14" s="76" customFormat="1" ht="37.5" customHeight="1" thickBot="1">
      <c r="B15" s="373"/>
      <c r="C15" s="499"/>
      <c r="D15" s="499"/>
      <c r="E15" s="119" t="s">
        <v>114</v>
      </c>
      <c r="F15" s="410"/>
      <c r="G15" s="483"/>
      <c r="H15" s="506"/>
      <c r="I15" s="483"/>
      <c r="J15" s="499"/>
      <c r="K15" s="502"/>
      <c r="L15" s="338"/>
      <c r="M15" s="367"/>
      <c r="N15" s="450"/>
    </row>
    <row r="16" spans="2:14" s="76" customFormat="1" ht="18" customHeight="1" thickBot="1">
      <c r="B16" s="451" t="s">
        <v>115</v>
      </c>
      <c r="C16" s="452"/>
      <c r="D16" s="452"/>
      <c r="E16" s="452"/>
      <c r="F16" s="452"/>
      <c r="G16" s="452"/>
      <c r="H16" s="452"/>
      <c r="I16" s="452"/>
      <c r="J16" s="452"/>
      <c r="K16" s="452"/>
      <c r="L16" s="452"/>
      <c r="M16" s="452"/>
      <c r="N16" s="453"/>
    </row>
    <row r="17" spans="2:14" s="76" customFormat="1" ht="19.5" customHeight="1" thickBot="1">
      <c r="B17" s="323" t="s">
        <v>419</v>
      </c>
      <c r="C17" s="324"/>
      <c r="D17" s="324"/>
      <c r="E17" s="324"/>
      <c r="F17" s="324"/>
      <c r="G17" s="324"/>
      <c r="H17" s="324"/>
      <c r="I17" s="324"/>
      <c r="J17" s="324"/>
      <c r="K17" s="324"/>
      <c r="L17" s="324"/>
      <c r="M17" s="324"/>
      <c r="N17" s="324"/>
    </row>
    <row r="18" spans="2:14" s="75" customFormat="1" ht="87.75" customHeight="1" thickBot="1">
      <c r="B18" s="359">
        <v>13</v>
      </c>
      <c r="C18" s="360" t="s">
        <v>357</v>
      </c>
      <c r="D18" s="362" t="s">
        <v>116</v>
      </c>
      <c r="E18" s="89" t="s">
        <v>117</v>
      </c>
      <c r="F18" s="497">
        <v>0</v>
      </c>
      <c r="G18" s="362"/>
      <c r="H18" s="457">
        <v>0</v>
      </c>
      <c r="I18" s="335">
        <v>0</v>
      </c>
      <c r="J18" s="109" t="s">
        <v>310</v>
      </c>
      <c r="K18" s="120" t="s">
        <v>99</v>
      </c>
      <c r="L18" s="121" t="s">
        <v>99</v>
      </c>
      <c r="M18" s="485">
        <v>1</v>
      </c>
      <c r="N18" s="330" t="s">
        <v>708</v>
      </c>
    </row>
    <row r="19" spans="2:14" s="75" customFormat="1" ht="149.25" customHeight="1" thickBot="1">
      <c r="B19" s="338"/>
      <c r="C19" s="341"/>
      <c r="D19" s="341"/>
      <c r="E19" s="102" t="s">
        <v>105</v>
      </c>
      <c r="F19" s="333"/>
      <c r="G19" s="341"/>
      <c r="H19" s="458"/>
      <c r="I19" s="336"/>
      <c r="J19" s="441" t="s">
        <v>326</v>
      </c>
      <c r="K19" s="489" t="s">
        <v>139</v>
      </c>
      <c r="L19" s="490" t="s">
        <v>139</v>
      </c>
      <c r="M19" s="486"/>
      <c r="N19" s="328"/>
    </row>
    <row r="20" spans="2:14" s="75" customFormat="1" ht="108.75" customHeight="1" thickBot="1">
      <c r="B20" s="338"/>
      <c r="C20" s="341"/>
      <c r="D20" s="341"/>
      <c r="E20" s="102" t="s">
        <v>107</v>
      </c>
      <c r="F20" s="333"/>
      <c r="G20" s="341"/>
      <c r="H20" s="458"/>
      <c r="I20" s="336"/>
      <c r="J20" s="441"/>
      <c r="K20" s="489"/>
      <c r="L20" s="491"/>
      <c r="M20" s="486"/>
      <c r="N20" s="328"/>
    </row>
    <row r="21" spans="2:14" s="75" customFormat="1" ht="172.5" customHeight="1" thickBot="1">
      <c r="B21" s="338"/>
      <c r="C21" s="341"/>
      <c r="D21" s="341"/>
      <c r="E21" s="102" t="s">
        <v>119</v>
      </c>
      <c r="F21" s="333"/>
      <c r="G21" s="341"/>
      <c r="H21" s="458"/>
      <c r="I21" s="336"/>
      <c r="J21" s="122" t="s">
        <v>311</v>
      </c>
      <c r="K21" s="123" t="s">
        <v>120</v>
      </c>
      <c r="L21" s="124" t="s">
        <v>120</v>
      </c>
      <c r="M21" s="486"/>
      <c r="N21" s="328"/>
    </row>
    <row r="22" spans="2:14" s="75" customFormat="1" ht="90.75" customHeight="1" thickBot="1">
      <c r="B22" s="338"/>
      <c r="C22" s="341"/>
      <c r="D22" s="341"/>
      <c r="E22" s="102" t="s">
        <v>121</v>
      </c>
      <c r="F22" s="333"/>
      <c r="G22" s="341"/>
      <c r="H22" s="458"/>
      <c r="I22" s="336"/>
      <c r="J22" s="362" t="s">
        <v>312</v>
      </c>
      <c r="K22" s="469" t="s">
        <v>309</v>
      </c>
      <c r="L22" s="470" t="s">
        <v>309</v>
      </c>
      <c r="M22" s="486"/>
      <c r="N22" s="328"/>
    </row>
    <row r="23" spans="2:14" s="75" customFormat="1" ht="45.75" thickBot="1">
      <c r="B23" s="338"/>
      <c r="C23" s="341"/>
      <c r="D23" s="341"/>
      <c r="E23" s="102" t="s">
        <v>122</v>
      </c>
      <c r="F23" s="333"/>
      <c r="G23" s="341"/>
      <c r="H23" s="458"/>
      <c r="I23" s="336"/>
      <c r="J23" s="342"/>
      <c r="K23" s="470"/>
      <c r="L23" s="470"/>
      <c r="M23" s="486"/>
      <c r="N23" s="328"/>
    </row>
    <row r="24" spans="2:14" ht="75.75" thickBot="1">
      <c r="B24" s="338"/>
      <c r="C24" s="341"/>
      <c r="D24" s="341"/>
      <c r="E24" s="102" t="s">
        <v>123</v>
      </c>
      <c r="F24" s="333"/>
      <c r="G24" s="341"/>
      <c r="H24" s="458"/>
      <c r="I24" s="336"/>
      <c r="J24" s="362" t="s">
        <v>313</v>
      </c>
      <c r="K24" s="488" t="s">
        <v>392</v>
      </c>
      <c r="L24" s="489" t="s">
        <v>120</v>
      </c>
      <c r="M24" s="486"/>
      <c r="N24" s="328"/>
    </row>
    <row r="25" spans="2:14" ht="30.75" thickBot="1">
      <c r="B25" s="339"/>
      <c r="C25" s="342"/>
      <c r="D25" s="342"/>
      <c r="E25" s="102" t="s">
        <v>124</v>
      </c>
      <c r="F25" s="334"/>
      <c r="G25" s="342"/>
      <c r="H25" s="459"/>
      <c r="I25" s="337"/>
      <c r="J25" s="342"/>
      <c r="K25" s="489"/>
      <c r="L25" s="489"/>
      <c r="M25" s="487"/>
      <c r="N25" s="353"/>
    </row>
    <row r="26" spans="2:14" ht="18.75" customHeight="1" thickBot="1">
      <c r="B26" s="454" t="s">
        <v>125</v>
      </c>
      <c r="C26" s="455"/>
      <c r="D26" s="455"/>
      <c r="E26" s="455"/>
      <c r="F26" s="455"/>
      <c r="G26" s="455"/>
      <c r="H26" s="455"/>
      <c r="I26" s="455"/>
      <c r="J26" s="455"/>
      <c r="K26" s="455"/>
      <c r="L26" s="455"/>
      <c r="M26" s="455"/>
      <c r="N26" s="455"/>
    </row>
    <row r="27" spans="2:14" ht="131.25" customHeight="1" thickBot="1">
      <c r="B27" s="469">
        <v>14</v>
      </c>
      <c r="C27" s="360" t="s">
        <v>358</v>
      </c>
      <c r="D27" s="362" t="s">
        <v>126</v>
      </c>
      <c r="E27" s="102" t="s">
        <v>103</v>
      </c>
      <c r="F27" s="484">
        <v>188900</v>
      </c>
      <c r="G27" s="359" t="s">
        <v>127</v>
      </c>
      <c r="H27" s="457">
        <v>0</v>
      </c>
      <c r="I27" s="335">
        <f>H27/F27</f>
        <v>0</v>
      </c>
      <c r="J27" s="102" t="s">
        <v>128</v>
      </c>
      <c r="K27" s="124" t="s">
        <v>129</v>
      </c>
      <c r="L27" s="124" t="s">
        <v>129</v>
      </c>
      <c r="M27" s="480" t="s">
        <v>329</v>
      </c>
      <c r="N27" s="330" t="s">
        <v>708</v>
      </c>
    </row>
    <row r="28" spans="2:14" s="76" customFormat="1" ht="125.25" customHeight="1" thickBot="1">
      <c r="B28" s="470"/>
      <c r="C28" s="341"/>
      <c r="D28" s="341"/>
      <c r="E28" s="102" t="s">
        <v>130</v>
      </c>
      <c r="F28" s="333"/>
      <c r="G28" s="338"/>
      <c r="H28" s="458"/>
      <c r="I28" s="336"/>
      <c r="J28" s="102" t="s">
        <v>131</v>
      </c>
      <c r="K28" s="124" t="s">
        <v>86</v>
      </c>
      <c r="L28" s="124" t="s">
        <v>86</v>
      </c>
      <c r="M28" s="478"/>
      <c r="N28" s="329"/>
    </row>
    <row r="29" spans="2:14" s="76" customFormat="1" ht="158.25" customHeight="1" thickBot="1">
      <c r="B29" s="470"/>
      <c r="C29" s="341"/>
      <c r="D29" s="341"/>
      <c r="E29" s="102" t="s">
        <v>113</v>
      </c>
      <c r="F29" s="333"/>
      <c r="G29" s="338"/>
      <c r="H29" s="458"/>
      <c r="I29" s="336"/>
      <c r="J29" s="102" t="s">
        <v>132</v>
      </c>
      <c r="K29" s="124" t="s">
        <v>110</v>
      </c>
      <c r="L29" s="124" t="s">
        <v>219</v>
      </c>
      <c r="M29" s="478"/>
      <c r="N29" s="329"/>
    </row>
    <row r="30" spans="2:14" ht="145.5" customHeight="1" thickBot="1">
      <c r="B30" s="471"/>
      <c r="C30" s="342"/>
      <c r="D30" s="342"/>
      <c r="E30" s="102" t="s">
        <v>133</v>
      </c>
      <c r="F30" s="334"/>
      <c r="G30" s="339"/>
      <c r="H30" s="459"/>
      <c r="I30" s="337"/>
      <c r="J30" s="102" t="s">
        <v>134</v>
      </c>
      <c r="K30" s="124" t="s">
        <v>135</v>
      </c>
      <c r="L30" s="124" t="s">
        <v>135</v>
      </c>
      <c r="M30" s="479"/>
      <c r="N30" s="354"/>
    </row>
    <row r="31" spans="2:14" ht="18.75" customHeight="1" thickBot="1">
      <c r="B31" s="454" t="s">
        <v>136</v>
      </c>
      <c r="C31" s="455"/>
      <c r="D31" s="455"/>
      <c r="E31" s="455"/>
      <c r="F31" s="455"/>
      <c r="G31" s="455"/>
      <c r="H31" s="455"/>
      <c r="I31" s="455"/>
      <c r="J31" s="455"/>
      <c r="K31" s="455"/>
      <c r="L31" s="455"/>
      <c r="M31" s="455"/>
      <c r="N31" s="455"/>
    </row>
    <row r="32" spans="2:14" ht="84.95" customHeight="1" thickBot="1">
      <c r="B32" s="469">
        <v>15</v>
      </c>
      <c r="C32" s="360" t="s">
        <v>359</v>
      </c>
      <c r="D32" s="362" t="s">
        <v>137</v>
      </c>
      <c r="E32" s="102" t="s">
        <v>103</v>
      </c>
      <c r="F32" s="481">
        <v>124500</v>
      </c>
      <c r="G32" s="359" t="s">
        <v>127</v>
      </c>
      <c r="H32" s="457">
        <v>0</v>
      </c>
      <c r="I32" s="335">
        <f>H32/F32</f>
        <v>0</v>
      </c>
      <c r="J32" s="102" t="s">
        <v>138</v>
      </c>
      <c r="K32" s="124" t="s">
        <v>139</v>
      </c>
      <c r="L32" s="124" t="s">
        <v>139</v>
      </c>
      <c r="M32" s="480">
        <v>1</v>
      </c>
      <c r="N32" s="433" t="s">
        <v>708</v>
      </c>
    </row>
    <row r="33" spans="2:14" ht="84.95" customHeight="1" thickBot="1">
      <c r="B33" s="470"/>
      <c r="C33" s="341"/>
      <c r="D33" s="448"/>
      <c r="E33" s="362" t="s">
        <v>105</v>
      </c>
      <c r="F33" s="473"/>
      <c r="G33" s="338"/>
      <c r="H33" s="458"/>
      <c r="I33" s="336"/>
      <c r="J33" s="102" t="s">
        <v>140</v>
      </c>
      <c r="K33" s="124" t="s">
        <v>118</v>
      </c>
      <c r="L33" s="124" t="s">
        <v>118</v>
      </c>
      <c r="M33" s="478"/>
      <c r="N33" s="456"/>
    </row>
    <row r="34" spans="2:14" ht="121.5" customHeight="1" thickBot="1">
      <c r="B34" s="470"/>
      <c r="C34" s="341"/>
      <c r="D34" s="448"/>
      <c r="E34" s="341"/>
      <c r="F34" s="473"/>
      <c r="G34" s="338"/>
      <c r="H34" s="458"/>
      <c r="I34" s="336"/>
      <c r="J34" s="102" t="s">
        <v>141</v>
      </c>
      <c r="K34" s="124" t="s">
        <v>314</v>
      </c>
      <c r="L34" s="124" t="s">
        <v>314</v>
      </c>
      <c r="M34" s="478"/>
      <c r="N34" s="456"/>
    </row>
    <row r="35" spans="2:14" ht="151.5" customHeight="1" thickBot="1">
      <c r="B35" s="470"/>
      <c r="C35" s="341"/>
      <c r="D35" s="448"/>
      <c r="E35" s="341"/>
      <c r="F35" s="473"/>
      <c r="G35" s="338"/>
      <c r="H35" s="458"/>
      <c r="I35" s="336"/>
      <c r="J35" s="102" t="s">
        <v>142</v>
      </c>
      <c r="K35" s="124" t="s">
        <v>235</v>
      </c>
      <c r="L35" s="124" t="s">
        <v>393</v>
      </c>
      <c r="M35" s="478"/>
      <c r="N35" s="456"/>
    </row>
    <row r="36" spans="2:14" ht="166.5" customHeight="1" thickBot="1">
      <c r="B36" s="470"/>
      <c r="C36" s="341"/>
      <c r="D36" s="448"/>
      <c r="E36" s="341"/>
      <c r="F36" s="473"/>
      <c r="G36" s="338"/>
      <c r="H36" s="458"/>
      <c r="I36" s="336"/>
      <c r="J36" s="102" t="s">
        <v>315</v>
      </c>
      <c r="K36" s="124" t="s">
        <v>110</v>
      </c>
      <c r="L36" s="124" t="s">
        <v>110</v>
      </c>
      <c r="M36" s="478"/>
      <c r="N36" s="456"/>
    </row>
    <row r="37" spans="2:14" ht="166.5" customHeight="1" thickBot="1">
      <c r="B37" s="470"/>
      <c r="C37" s="341"/>
      <c r="D37" s="448"/>
      <c r="E37" s="341"/>
      <c r="F37" s="473"/>
      <c r="G37" s="338"/>
      <c r="H37" s="458"/>
      <c r="I37" s="336"/>
      <c r="J37" s="125" t="s">
        <v>144</v>
      </c>
      <c r="K37" s="126" t="s">
        <v>86</v>
      </c>
      <c r="L37" s="126" t="s">
        <v>86</v>
      </c>
      <c r="M37" s="478"/>
      <c r="N37" s="456"/>
    </row>
    <row r="38" spans="2:14" ht="18.75" customHeight="1" thickBot="1">
      <c r="B38" s="451"/>
      <c r="C38" s="452"/>
      <c r="D38" s="452"/>
      <c r="E38" s="452"/>
      <c r="F38" s="452"/>
      <c r="G38" s="452"/>
      <c r="H38" s="452"/>
      <c r="I38" s="452"/>
      <c r="J38" s="452"/>
      <c r="K38" s="452"/>
      <c r="L38" s="452"/>
      <c r="M38" s="452"/>
      <c r="N38" s="453"/>
    </row>
    <row r="39" spans="2:14" ht="24" customHeight="1" thickBot="1">
      <c r="B39" s="325" t="s">
        <v>541</v>
      </c>
      <c r="C39" s="326"/>
      <c r="D39" s="326"/>
      <c r="E39" s="326"/>
      <c r="F39" s="326"/>
      <c r="G39" s="326"/>
      <c r="H39" s="326"/>
      <c r="I39" s="326"/>
      <c r="J39" s="326"/>
      <c r="K39" s="326"/>
      <c r="L39" s="326"/>
      <c r="M39" s="326"/>
      <c r="N39" s="327"/>
    </row>
    <row r="40" spans="2:14" ht="60" customHeight="1" thickBot="1">
      <c r="B40" s="469">
        <v>16</v>
      </c>
      <c r="C40" s="360" t="s">
        <v>360</v>
      </c>
      <c r="D40" s="362" t="s">
        <v>145</v>
      </c>
      <c r="E40" s="102" t="s">
        <v>103</v>
      </c>
      <c r="F40" s="481">
        <v>300000</v>
      </c>
      <c r="G40" s="359" t="s">
        <v>127</v>
      </c>
      <c r="H40" s="457">
        <v>0</v>
      </c>
      <c r="I40" s="335">
        <f>H40/F40</f>
        <v>0</v>
      </c>
      <c r="J40" s="359" t="s">
        <v>343</v>
      </c>
      <c r="K40" s="469" t="s">
        <v>146</v>
      </c>
      <c r="L40" s="469" t="s">
        <v>146</v>
      </c>
      <c r="M40" s="480">
        <v>1</v>
      </c>
      <c r="N40" s="330" t="s">
        <v>708</v>
      </c>
    </row>
    <row r="41" spans="2:14" ht="60" customHeight="1" thickBot="1">
      <c r="B41" s="470"/>
      <c r="C41" s="341"/>
      <c r="D41" s="341"/>
      <c r="E41" s="102" t="s">
        <v>147</v>
      </c>
      <c r="F41" s="473"/>
      <c r="G41" s="338"/>
      <c r="H41" s="458"/>
      <c r="I41" s="336"/>
      <c r="J41" s="338"/>
      <c r="K41" s="470"/>
      <c r="L41" s="470"/>
      <c r="M41" s="478"/>
      <c r="N41" s="329"/>
    </row>
    <row r="42" spans="2:14" ht="30.75" thickBot="1">
      <c r="B42" s="470"/>
      <c r="C42" s="341"/>
      <c r="D42" s="341"/>
      <c r="E42" s="102" t="s">
        <v>107</v>
      </c>
      <c r="F42" s="473"/>
      <c r="G42" s="338"/>
      <c r="H42" s="458"/>
      <c r="I42" s="336"/>
      <c r="J42" s="339"/>
      <c r="K42" s="471"/>
      <c r="L42" s="471"/>
      <c r="M42" s="478"/>
      <c r="N42" s="329"/>
    </row>
    <row r="43" spans="2:14" ht="89.25" customHeight="1" thickBot="1">
      <c r="B43" s="470"/>
      <c r="C43" s="341"/>
      <c r="D43" s="341"/>
      <c r="E43" s="102" t="s">
        <v>148</v>
      </c>
      <c r="F43" s="473"/>
      <c r="G43" s="338"/>
      <c r="H43" s="458"/>
      <c r="I43" s="336"/>
      <c r="J43" s="359" t="s">
        <v>149</v>
      </c>
      <c r="K43" s="359" t="s">
        <v>86</v>
      </c>
      <c r="L43" s="469" t="s">
        <v>86</v>
      </c>
      <c r="M43" s="478"/>
      <c r="N43" s="329"/>
    </row>
    <row r="44" spans="2:14" ht="89.25" customHeight="1" thickBot="1">
      <c r="B44" s="470"/>
      <c r="C44" s="341"/>
      <c r="D44" s="341"/>
      <c r="E44" s="102" t="s">
        <v>111</v>
      </c>
      <c r="F44" s="473"/>
      <c r="G44" s="338"/>
      <c r="H44" s="458"/>
      <c r="I44" s="336"/>
      <c r="J44" s="338"/>
      <c r="K44" s="338"/>
      <c r="L44" s="470"/>
      <c r="M44" s="478"/>
      <c r="N44" s="329"/>
    </row>
    <row r="45" spans="2:14" ht="89.25" customHeight="1" thickBot="1">
      <c r="B45" s="470"/>
      <c r="C45" s="341"/>
      <c r="D45" s="341"/>
      <c r="E45" s="102" t="s">
        <v>112</v>
      </c>
      <c r="F45" s="473"/>
      <c r="G45" s="338"/>
      <c r="H45" s="458"/>
      <c r="I45" s="336"/>
      <c r="J45" s="338"/>
      <c r="K45" s="338"/>
      <c r="L45" s="470"/>
      <c r="M45" s="478"/>
      <c r="N45" s="329"/>
    </row>
    <row r="46" spans="2:14" ht="89.25" customHeight="1" thickBot="1">
      <c r="B46" s="470"/>
      <c r="C46" s="341"/>
      <c r="D46" s="341"/>
      <c r="E46" s="102" t="s">
        <v>113</v>
      </c>
      <c r="F46" s="473"/>
      <c r="G46" s="338"/>
      <c r="H46" s="458"/>
      <c r="I46" s="336"/>
      <c r="J46" s="338"/>
      <c r="K46" s="338"/>
      <c r="L46" s="470"/>
      <c r="M46" s="478"/>
      <c r="N46" s="329"/>
    </row>
    <row r="47" spans="2:14" ht="89.25" customHeight="1" thickBot="1">
      <c r="B47" s="470"/>
      <c r="C47" s="341"/>
      <c r="D47" s="341"/>
      <c r="E47" s="125" t="s">
        <v>114</v>
      </c>
      <c r="F47" s="473"/>
      <c r="G47" s="338"/>
      <c r="H47" s="458"/>
      <c r="I47" s="336"/>
      <c r="J47" s="338"/>
      <c r="K47" s="338"/>
      <c r="L47" s="470"/>
      <c r="M47" s="478"/>
      <c r="N47" s="354"/>
    </row>
    <row r="48" spans="2:14" ht="18.75" customHeight="1" thickBot="1">
      <c r="B48" s="451" t="s">
        <v>150</v>
      </c>
      <c r="C48" s="452"/>
      <c r="D48" s="452"/>
      <c r="E48" s="452"/>
      <c r="F48" s="452"/>
      <c r="G48" s="452"/>
      <c r="H48" s="452"/>
      <c r="I48" s="452"/>
      <c r="J48" s="452"/>
      <c r="K48" s="452"/>
      <c r="L48" s="452"/>
      <c r="M48" s="452"/>
      <c r="N48" s="453"/>
    </row>
    <row r="49" spans="2:14" ht="140.25" customHeight="1" thickBot="1">
      <c r="B49" s="470">
        <v>17</v>
      </c>
      <c r="C49" s="437" t="s">
        <v>361</v>
      </c>
      <c r="D49" s="341" t="s">
        <v>151</v>
      </c>
      <c r="E49" s="338" t="s">
        <v>152</v>
      </c>
      <c r="F49" s="473">
        <v>108820</v>
      </c>
      <c r="G49" s="338" t="s">
        <v>153</v>
      </c>
      <c r="H49" s="458">
        <v>0</v>
      </c>
      <c r="I49" s="336">
        <f>H49/F49</f>
        <v>0</v>
      </c>
      <c r="J49" s="103" t="s">
        <v>154</v>
      </c>
      <c r="K49" s="127" t="s">
        <v>394</v>
      </c>
      <c r="L49" s="128" t="s">
        <v>110</v>
      </c>
      <c r="M49" s="478" t="s">
        <v>328</v>
      </c>
      <c r="N49" s="330" t="s">
        <v>708</v>
      </c>
    </row>
    <row r="50" spans="2:14" ht="227.25" customHeight="1" thickBot="1">
      <c r="B50" s="471"/>
      <c r="C50" s="342"/>
      <c r="D50" s="342"/>
      <c r="E50" s="339"/>
      <c r="F50" s="474"/>
      <c r="G50" s="339"/>
      <c r="H50" s="459"/>
      <c r="I50" s="337"/>
      <c r="J50" s="102" t="s">
        <v>155</v>
      </c>
      <c r="K50" s="104" t="s">
        <v>395</v>
      </c>
      <c r="L50" s="124" t="s">
        <v>395</v>
      </c>
      <c r="M50" s="479"/>
      <c r="N50" s="354"/>
    </row>
    <row r="51" spans="2:14" ht="219" customHeight="1" thickBot="1">
      <c r="B51" s="469">
        <v>18</v>
      </c>
      <c r="C51" s="360" t="s">
        <v>362</v>
      </c>
      <c r="D51" s="362" t="s">
        <v>156</v>
      </c>
      <c r="E51" s="359" t="s">
        <v>157</v>
      </c>
      <c r="F51" s="472">
        <v>200000</v>
      </c>
      <c r="G51" s="359" t="s">
        <v>158</v>
      </c>
      <c r="H51" s="457">
        <v>0</v>
      </c>
      <c r="I51" s="335">
        <f>H51/F51</f>
        <v>0</v>
      </c>
      <c r="J51" s="102" t="s">
        <v>159</v>
      </c>
      <c r="K51" s="104" t="s">
        <v>396</v>
      </c>
      <c r="L51" s="124" t="s">
        <v>396</v>
      </c>
      <c r="M51" s="480">
        <v>1</v>
      </c>
      <c r="N51" s="362" t="s">
        <v>708</v>
      </c>
    </row>
    <row r="52" spans="2:14" ht="165" customHeight="1" thickBot="1">
      <c r="B52" s="470"/>
      <c r="C52" s="448"/>
      <c r="D52" s="448"/>
      <c r="E52" s="338"/>
      <c r="F52" s="473"/>
      <c r="G52" s="338"/>
      <c r="H52" s="458"/>
      <c r="I52" s="336"/>
      <c r="J52" s="102" t="s">
        <v>160</v>
      </c>
      <c r="K52" s="104" t="s">
        <v>397</v>
      </c>
      <c r="L52" s="124" t="s">
        <v>397</v>
      </c>
      <c r="M52" s="478"/>
      <c r="N52" s="448"/>
    </row>
    <row r="53" spans="2:14" ht="118.5" customHeight="1" thickBot="1">
      <c r="B53" s="471"/>
      <c r="C53" s="449"/>
      <c r="D53" s="449"/>
      <c r="E53" s="339"/>
      <c r="F53" s="474"/>
      <c r="G53" s="339"/>
      <c r="H53" s="459"/>
      <c r="I53" s="337"/>
      <c r="J53" s="102" t="s">
        <v>161</v>
      </c>
      <c r="K53" s="104" t="s">
        <v>399</v>
      </c>
      <c r="L53" s="124" t="s">
        <v>398</v>
      </c>
      <c r="M53" s="479"/>
      <c r="N53" s="449"/>
    </row>
    <row r="54" spans="2:14" ht="83.25" customHeight="1" thickBot="1">
      <c r="B54" s="469">
        <v>19</v>
      </c>
      <c r="C54" s="360" t="s">
        <v>363</v>
      </c>
      <c r="D54" s="362" t="s">
        <v>162</v>
      </c>
      <c r="E54" s="362" t="s">
        <v>157</v>
      </c>
      <c r="F54" s="472">
        <v>332392</v>
      </c>
      <c r="G54" s="359" t="s">
        <v>158</v>
      </c>
      <c r="H54" s="457">
        <v>0</v>
      </c>
      <c r="I54" s="335">
        <f>H54/F54</f>
        <v>0</v>
      </c>
      <c r="J54" s="102" t="s">
        <v>163</v>
      </c>
      <c r="K54" s="104" t="s">
        <v>396</v>
      </c>
      <c r="L54" s="124" t="s">
        <v>396</v>
      </c>
      <c r="M54" s="466">
        <v>1</v>
      </c>
      <c r="N54" s="445" t="s">
        <v>708</v>
      </c>
    </row>
    <row r="55" spans="2:14" ht="69.95" customHeight="1" thickBot="1">
      <c r="B55" s="470"/>
      <c r="C55" s="341"/>
      <c r="D55" s="341"/>
      <c r="E55" s="341"/>
      <c r="F55" s="473"/>
      <c r="G55" s="338"/>
      <c r="H55" s="458"/>
      <c r="I55" s="336"/>
      <c r="J55" s="102" t="s">
        <v>164</v>
      </c>
      <c r="K55" s="104" t="s">
        <v>400</v>
      </c>
      <c r="L55" s="124" t="s">
        <v>400</v>
      </c>
      <c r="M55" s="467"/>
      <c r="N55" s="446"/>
    </row>
    <row r="56" spans="2:14" ht="69.95" customHeight="1" thickBot="1">
      <c r="B56" s="470"/>
      <c r="C56" s="341"/>
      <c r="D56" s="341"/>
      <c r="E56" s="341"/>
      <c r="F56" s="473"/>
      <c r="G56" s="338"/>
      <c r="H56" s="458"/>
      <c r="I56" s="336"/>
      <c r="J56" s="102" t="s">
        <v>165</v>
      </c>
      <c r="K56" s="104" t="s">
        <v>400</v>
      </c>
      <c r="L56" s="124" t="s">
        <v>400</v>
      </c>
      <c r="M56" s="467"/>
      <c r="N56" s="446"/>
    </row>
    <row r="57" spans="2:14" ht="93" customHeight="1" thickBot="1">
      <c r="B57" s="470"/>
      <c r="C57" s="341"/>
      <c r="D57" s="341"/>
      <c r="E57" s="341"/>
      <c r="F57" s="473"/>
      <c r="G57" s="338"/>
      <c r="H57" s="458"/>
      <c r="I57" s="336"/>
      <c r="J57" s="102" t="s">
        <v>166</v>
      </c>
      <c r="K57" s="104" t="s">
        <v>400</v>
      </c>
      <c r="L57" s="124" t="s">
        <v>400</v>
      </c>
      <c r="M57" s="467"/>
      <c r="N57" s="446"/>
    </row>
    <row r="58" spans="2:14" ht="114" customHeight="1" thickBot="1">
      <c r="B58" s="471"/>
      <c r="C58" s="342"/>
      <c r="D58" s="342"/>
      <c r="E58" s="342"/>
      <c r="F58" s="474"/>
      <c r="G58" s="339"/>
      <c r="H58" s="459"/>
      <c r="I58" s="337"/>
      <c r="J58" s="102" t="s">
        <v>167</v>
      </c>
      <c r="K58" s="104" t="s">
        <v>143</v>
      </c>
      <c r="L58" s="124" t="s">
        <v>143</v>
      </c>
      <c r="M58" s="468"/>
      <c r="N58" s="447"/>
    </row>
    <row r="59" spans="2:14" ht="24.75" customHeight="1" thickBot="1">
      <c r="B59" s="325" t="s">
        <v>420</v>
      </c>
      <c r="C59" s="326"/>
      <c r="D59" s="326"/>
      <c r="E59" s="326"/>
      <c r="F59" s="326"/>
      <c r="G59" s="326"/>
      <c r="H59" s="326"/>
      <c r="I59" s="326"/>
      <c r="J59" s="326"/>
      <c r="K59" s="326"/>
      <c r="L59" s="326"/>
      <c r="M59" s="326"/>
      <c r="N59" s="327"/>
    </row>
    <row r="60" spans="2:14" ht="15.75" thickBot="1">
      <c r="B60" s="325" t="s">
        <v>421</v>
      </c>
      <c r="C60" s="326"/>
      <c r="D60" s="326"/>
      <c r="E60" s="326"/>
      <c r="F60" s="326"/>
      <c r="G60" s="326"/>
      <c r="H60" s="326"/>
      <c r="I60" s="326"/>
      <c r="J60" s="326"/>
      <c r="K60" s="326"/>
      <c r="L60" s="326"/>
      <c r="M60" s="326"/>
      <c r="N60" s="327"/>
    </row>
    <row r="61" spans="2:14" ht="96" customHeight="1" thickBot="1">
      <c r="B61" s="359">
        <v>20</v>
      </c>
      <c r="C61" s="360" t="s">
        <v>364</v>
      </c>
      <c r="D61" s="362" t="s">
        <v>168</v>
      </c>
      <c r="E61" s="129" t="s">
        <v>103</v>
      </c>
      <c r="F61" s="332">
        <v>200000</v>
      </c>
      <c r="G61" s="460" t="s">
        <v>127</v>
      </c>
      <c r="H61" s="475">
        <v>0</v>
      </c>
      <c r="I61" s="335">
        <f>H61/F61</f>
        <v>0</v>
      </c>
      <c r="J61" s="102" t="s">
        <v>169</v>
      </c>
      <c r="K61" s="104" t="s">
        <v>143</v>
      </c>
      <c r="L61" s="124" t="s">
        <v>143</v>
      </c>
      <c r="M61" s="463">
        <v>1</v>
      </c>
      <c r="N61" s="362" t="s">
        <v>708</v>
      </c>
    </row>
    <row r="62" spans="2:14" ht="113.25" customHeight="1" thickBot="1">
      <c r="B62" s="338"/>
      <c r="C62" s="341"/>
      <c r="D62" s="341"/>
      <c r="E62" s="359" t="s">
        <v>105</v>
      </c>
      <c r="F62" s="333"/>
      <c r="G62" s="461"/>
      <c r="H62" s="476"/>
      <c r="I62" s="336"/>
      <c r="J62" s="102" t="s">
        <v>170</v>
      </c>
      <c r="K62" s="104" t="s">
        <v>143</v>
      </c>
      <c r="L62" s="124" t="s">
        <v>143</v>
      </c>
      <c r="M62" s="464"/>
      <c r="N62" s="448"/>
    </row>
    <row r="63" spans="2:14" ht="212.25" customHeight="1" thickBot="1">
      <c r="B63" s="339"/>
      <c r="C63" s="342"/>
      <c r="D63" s="342"/>
      <c r="E63" s="339"/>
      <c r="F63" s="334"/>
      <c r="G63" s="462"/>
      <c r="H63" s="477"/>
      <c r="I63" s="337"/>
      <c r="J63" s="102" t="s">
        <v>171</v>
      </c>
      <c r="K63" s="104" t="s">
        <v>86</v>
      </c>
      <c r="L63" s="124" t="s">
        <v>86</v>
      </c>
      <c r="M63" s="465"/>
      <c r="N63" s="449"/>
    </row>
    <row r="67" spans="12:12">
      <c r="L67" s="77"/>
    </row>
    <row r="68" spans="12:12">
      <c r="L68" s="77"/>
    </row>
    <row r="69" spans="12:12">
      <c r="L69" s="77"/>
    </row>
  </sheetData>
  <mergeCells count="129">
    <mergeCell ref="B2:N2"/>
    <mergeCell ref="B3:N3"/>
    <mergeCell ref="B4:N4"/>
    <mergeCell ref="B5:N5"/>
    <mergeCell ref="N6:N7"/>
    <mergeCell ref="B18:B25"/>
    <mergeCell ref="C18:C25"/>
    <mergeCell ref="D18:D25"/>
    <mergeCell ref="F18:F25"/>
    <mergeCell ref="G18:G25"/>
    <mergeCell ref="C8:C15"/>
    <mergeCell ref="B8:B15"/>
    <mergeCell ref="D8:D15"/>
    <mergeCell ref="F8:F15"/>
    <mergeCell ref="G8:G15"/>
    <mergeCell ref="J11:J15"/>
    <mergeCell ref="K11:K15"/>
    <mergeCell ref="L11:L15"/>
    <mergeCell ref="M8:M15"/>
    <mergeCell ref="J9:J10"/>
    <mergeCell ref="K9:K10"/>
    <mergeCell ref="L9:L10"/>
    <mergeCell ref="H8:H15"/>
    <mergeCell ref="M6:M7"/>
    <mergeCell ref="B6:D6"/>
    <mergeCell ref="E6:E7"/>
    <mergeCell ref="F6:G6"/>
    <mergeCell ref="J6:J7"/>
    <mergeCell ref="K6:K7"/>
    <mergeCell ref="L6:L7"/>
    <mergeCell ref="H6:I6"/>
    <mergeCell ref="I8:I15"/>
    <mergeCell ref="B27:B30"/>
    <mergeCell ref="C27:C30"/>
    <mergeCell ref="D27:D30"/>
    <mergeCell ref="F27:F30"/>
    <mergeCell ref="G27:G30"/>
    <mergeCell ref="M27:M30"/>
    <mergeCell ref="M18:M25"/>
    <mergeCell ref="J24:J25"/>
    <mergeCell ref="K24:K25"/>
    <mergeCell ref="K22:K23"/>
    <mergeCell ref="J22:J23"/>
    <mergeCell ref="L24:L25"/>
    <mergeCell ref="L22:L23"/>
    <mergeCell ref="L19:L20"/>
    <mergeCell ref="K19:K20"/>
    <mergeCell ref="J19:J20"/>
    <mergeCell ref="I18:I25"/>
    <mergeCell ref="I27:I30"/>
    <mergeCell ref="H18:H25"/>
    <mergeCell ref="B32:B37"/>
    <mergeCell ref="C32:C37"/>
    <mergeCell ref="D32:D37"/>
    <mergeCell ref="E33:E37"/>
    <mergeCell ref="F32:F37"/>
    <mergeCell ref="G32:G37"/>
    <mergeCell ref="M32:M37"/>
    <mergeCell ref="H32:H37"/>
    <mergeCell ref="B40:B47"/>
    <mergeCell ref="C40:C47"/>
    <mergeCell ref="D40:D47"/>
    <mergeCell ref="F40:F47"/>
    <mergeCell ref="G40:G47"/>
    <mergeCell ref="J40:J42"/>
    <mergeCell ref="K40:K42"/>
    <mergeCell ref="L40:L42"/>
    <mergeCell ref="H40:H47"/>
    <mergeCell ref="G49:G50"/>
    <mergeCell ref="M49:M50"/>
    <mergeCell ref="G51:G53"/>
    <mergeCell ref="M51:M53"/>
    <mergeCell ref="H49:H50"/>
    <mergeCell ref="H51:H53"/>
    <mergeCell ref="J43:J47"/>
    <mergeCell ref="K43:K47"/>
    <mergeCell ref="L43:L47"/>
    <mergeCell ref="M40:M47"/>
    <mergeCell ref="B51:B53"/>
    <mergeCell ref="C51:C53"/>
    <mergeCell ref="D51:D53"/>
    <mergeCell ref="E51:E53"/>
    <mergeCell ref="F51:F53"/>
    <mergeCell ref="B49:B50"/>
    <mergeCell ref="C49:C50"/>
    <mergeCell ref="D49:D50"/>
    <mergeCell ref="E49:E50"/>
    <mergeCell ref="F49:F50"/>
    <mergeCell ref="B61:B63"/>
    <mergeCell ref="C61:C63"/>
    <mergeCell ref="D61:D63"/>
    <mergeCell ref="E62:E63"/>
    <mergeCell ref="F61:F63"/>
    <mergeCell ref="G61:G63"/>
    <mergeCell ref="M61:M63"/>
    <mergeCell ref="M54:M58"/>
    <mergeCell ref="B54:B58"/>
    <mergeCell ref="C54:C58"/>
    <mergeCell ref="D54:D58"/>
    <mergeCell ref="E54:E58"/>
    <mergeCell ref="F54:F58"/>
    <mergeCell ref="H54:H58"/>
    <mergeCell ref="H61:H63"/>
    <mergeCell ref="I54:I58"/>
    <mergeCell ref="I61:I63"/>
    <mergeCell ref="N54:N58"/>
    <mergeCell ref="B59:N59"/>
    <mergeCell ref="B60:N60"/>
    <mergeCell ref="N61:N63"/>
    <mergeCell ref="N8:N15"/>
    <mergeCell ref="B16:N16"/>
    <mergeCell ref="B17:N17"/>
    <mergeCell ref="N18:N25"/>
    <mergeCell ref="B26:N26"/>
    <mergeCell ref="N27:N30"/>
    <mergeCell ref="B31:N31"/>
    <mergeCell ref="N32:N37"/>
    <mergeCell ref="B38:N38"/>
    <mergeCell ref="H27:H30"/>
    <mergeCell ref="I32:I37"/>
    <mergeCell ref="I40:I47"/>
    <mergeCell ref="I49:I50"/>
    <mergeCell ref="I51:I53"/>
    <mergeCell ref="B39:N39"/>
    <mergeCell ref="N40:N47"/>
    <mergeCell ref="B48:N48"/>
    <mergeCell ref="N49:N50"/>
    <mergeCell ref="N51:N53"/>
    <mergeCell ref="G54:G58"/>
  </mergeCells>
  <printOptions horizontalCentered="1" gridLines="1"/>
  <pageMargins left="0.23622047244094491" right="0.23622047244094491" top="0.74803149606299213" bottom="0.74803149606299213" header="0.31496062992125984" footer="0.31496062992125984"/>
  <pageSetup paperSize="5" scale="34" orientation="landscape" r:id="rId1"/>
  <headerFooter>
    <oddFooter xml:space="preserve">&amp;REnfoque 2 </oddFooter>
  </headerFooter>
  <rowBreaks count="3" manualBreakCount="3">
    <brk id="16" min="1" max="18" man="1"/>
    <brk id="31" min="1" max="18" man="1"/>
    <brk id="53" min="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N70"/>
  <sheetViews>
    <sheetView zoomScale="70" zoomScaleNormal="70" workbookViewId="0">
      <selection activeCell="B2" sqref="B2:N2"/>
    </sheetView>
  </sheetViews>
  <sheetFormatPr baseColWidth="10" defaultColWidth="11.42578125" defaultRowHeight="18"/>
  <cols>
    <col min="1" max="1" width="2.85546875" style="14" customWidth="1"/>
    <col min="2" max="2" width="4.7109375" style="19" customWidth="1"/>
    <col min="3" max="3" width="31.42578125" style="19" customWidth="1"/>
    <col min="4" max="4" width="34.7109375" style="19" customWidth="1"/>
    <col min="5" max="5" width="25.85546875" style="19" customWidth="1"/>
    <col min="6" max="6" width="17.140625" style="27" customWidth="1"/>
    <col min="7" max="9" width="15.140625" style="19" customWidth="1"/>
    <col min="10" max="10" width="31.7109375" style="19" customWidth="1"/>
    <col min="11" max="11" width="20.85546875" style="28" customWidth="1"/>
    <col min="12" max="12" width="18.140625" style="11" customWidth="1"/>
    <col min="13" max="13" width="15" style="22" customWidth="1"/>
    <col min="14" max="14" width="68.28515625" style="14" customWidth="1"/>
    <col min="15" max="16384" width="11.42578125" style="14"/>
  </cols>
  <sheetData>
    <row r="1" spans="2:14" ht="18.75" thickBot="1"/>
    <row r="2" spans="2:14" s="15" customFormat="1" ht="19.5" customHeight="1" thickBot="1">
      <c r="B2" s="524" t="s">
        <v>711</v>
      </c>
      <c r="C2" s="375"/>
      <c r="D2" s="375"/>
      <c r="E2" s="375"/>
      <c r="F2" s="375"/>
      <c r="G2" s="375"/>
      <c r="H2" s="375"/>
      <c r="I2" s="375"/>
      <c r="J2" s="375"/>
      <c r="K2" s="375"/>
      <c r="L2" s="375"/>
      <c r="M2" s="375"/>
      <c r="N2" s="376"/>
    </row>
    <row r="3" spans="2:14" s="15" customFormat="1" ht="73.5" customHeight="1" thickBot="1">
      <c r="B3" s="357" t="s">
        <v>172</v>
      </c>
      <c r="C3" s="493"/>
      <c r="D3" s="493"/>
      <c r="E3" s="493"/>
      <c r="F3" s="493"/>
      <c r="G3" s="493"/>
      <c r="H3" s="493"/>
      <c r="I3" s="493"/>
      <c r="J3" s="493"/>
      <c r="K3" s="493"/>
      <c r="L3" s="493"/>
      <c r="M3" s="493"/>
      <c r="N3" s="394"/>
    </row>
    <row r="4" spans="2:14" s="15" customFormat="1" ht="23.25" customHeight="1" thickBot="1">
      <c r="B4" s="325" t="s">
        <v>422</v>
      </c>
      <c r="C4" s="326"/>
      <c r="D4" s="326"/>
      <c r="E4" s="326"/>
      <c r="F4" s="326"/>
      <c r="G4" s="326"/>
      <c r="H4" s="326"/>
      <c r="I4" s="326"/>
      <c r="J4" s="326"/>
      <c r="K4" s="326"/>
      <c r="L4" s="326"/>
      <c r="M4" s="326"/>
      <c r="N4" s="327"/>
    </row>
    <row r="5" spans="2:14" s="15" customFormat="1" ht="21" customHeight="1" thickBot="1">
      <c r="B5" s="513" t="s">
        <v>423</v>
      </c>
      <c r="C5" s="510"/>
      <c r="D5" s="510"/>
      <c r="E5" s="510"/>
      <c r="F5" s="510"/>
      <c r="G5" s="510"/>
      <c r="H5" s="510"/>
      <c r="I5" s="510"/>
      <c r="J5" s="510"/>
      <c r="K5" s="510"/>
      <c r="L5" s="510"/>
      <c r="M5" s="510"/>
      <c r="N5" s="511"/>
    </row>
    <row r="6" spans="2:14" s="16" customFormat="1" ht="42" customHeight="1" thickBot="1">
      <c r="B6" s="339" t="s">
        <v>1</v>
      </c>
      <c r="C6" s="339"/>
      <c r="D6" s="339"/>
      <c r="E6" s="338" t="s">
        <v>323</v>
      </c>
      <c r="F6" s="339" t="s">
        <v>2</v>
      </c>
      <c r="G6" s="358"/>
      <c r="H6" s="358" t="s">
        <v>319</v>
      </c>
      <c r="I6" s="396"/>
      <c r="J6" s="396" t="s">
        <v>3</v>
      </c>
      <c r="K6" s="339" t="s">
        <v>4</v>
      </c>
      <c r="L6" s="339" t="s">
        <v>324</v>
      </c>
      <c r="M6" s="336" t="s">
        <v>325</v>
      </c>
      <c r="N6" s="338" t="s">
        <v>707</v>
      </c>
    </row>
    <row r="7" spans="2:14" s="16" customFormat="1" ht="45.75" customHeight="1" thickBot="1">
      <c r="B7" s="84" t="s">
        <v>5</v>
      </c>
      <c r="C7" s="84" t="s">
        <v>6</v>
      </c>
      <c r="D7" s="84" t="s">
        <v>7</v>
      </c>
      <c r="E7" s="339"/>
      <c r="F7" s="85" t="s">
        <v>8</v>
      </c>
      <c r="G7" s="130" t="s">
        <v>9</v>
      </c>
      <c r="H7" s="84" t="s">
        <v>321</v>
      </c>
      <c r="I7" s="87" t="s">
        <v>322</v>
      </c>
      <c r="J7" s="512"/>
      <c r="K7" s="383"/>
      <c r="L7" s="383"/>
      <c r="M7" s="337"/>
      <c r="N7" s="339"/>
    </row>
    <row r="8" spans="2:14" ht="54.75" customHeight="1" thickBot="1">
      <c r="B8" s="531">
        <v>21</v>
      </c>
      <c r="C8" s="535" t="s">
        <v>365</v>
      </c>
      <c r="D8" s="515" t="s">
        <v>173</v>
      </c>
      <c r="E8" s="383" t="s">
        <v>174</v>
      </c>
      <c r="F8" s="533">
        <v>42000</v>
      </c>
      <c r="G8" s="492" t="s">
        <v>12</v>
      </c>
      <c r="H8" s="525">
        <v>0</v>
      </c>
      <c r="I8" s="444">
        <f>H8/F8</f>
        <v>0</v>
      </c>
      <c r="J8" s="131" t="s">
        <v>175</v>
      </c>
      <c r="K8" s="84" t="s">
        <v>86</v>
      </c>
      <c r="L8" s="132" t="s">
        <v>401</v>
      </c>
      <c r="M8" s="520">
        <v>0.5</v>
      </c>
      <c r="N8" s="441" t="s">
        <v>708</v>
      </c>
    </row>
    <row r="9" spans="2:14" ht="181.5" customHeight="1" thickBot="1">
      <c r="B9" s="534"/>
      <c r="C9" s="330"/>
      <c r="D9" s="330"/>
      <c r="E9" s="359"/>
      <c r="F9" s="536"/>
      <c r="G9" s="377"/>
      <c r="H9" s="526"/>
      <c r="I9" s="338"/>
      <c r="J9" s="109" t="s">
        <v>176</v>
      </c>
      <c r="K9" s="118" t="s">
        <v>177</v>
      </c>
      <c r="L9" s="133" t="s">
        <v>402</v>
      </c>
      <c r="M9" s="335"/>
      <c r="N9" s="508"/>
    </row>
    <row r="10" spans="2:14" s="15" customFormat="1" ht="21" customHeight="1" thickBot="1">
      <c r="B10" s="509" t="s">
        <v>424</v>
      </c>
      <c r="C10" s="510"/>
      <c r="D10" s="510"/>
      <c r="E10" s="510"/>
      <c r="F10" s="510"/>
      <c r="G10" s="510"/>
      <c r="H10" s="510"/>
      <c r="I10" s="510"/>
      <c r="J10" s="510"/>
      <c r="K10" s="510"/>
      <c r="L10" s="510"/>
      <c r="M10" s="510"/>
      <c r="N10" s="511"/>
    </row>
    <row r="11" spans="2:14" ht="87.75" customHeight="1" thickBot="1">
      <c r="B11" s="530">
        <v>22</v>
      </c>
      <c r="C11" s="516" t="s">
        <v>366</v>
      </c>
      <c r="D11" s="341" t="s">
        <v>178</v>
      </c>
      <c r="E11" s="339" t="s">
        <v>174</v>
      </c>
      <c r="F11" s="532">
        <v>23166</v>
      </c>
      <c r="G11" s="339" t="s">
        <v>12</v>
      </c>
      <c r="H11" s="458">
        <v>0</v>
      </c>
      <c r="I11" s="514">
        <f>H11/F11</f>
        <v>0</v>
      </c>
      <c r="J11" s="134" t="s">
        <v>179</v>
      </c>
      <c r="K11" s="135" t="s">
        <v>99</v>
      </c>
      <c r="L11" s="136" t="s">
        <v>99</v>
      </c>
      <c r="M11" s="337">
        <v>1</v>
      </c>
      <c r="N11" s="441" t="s">
        <v>708</v>
      </c>
    </row>
    <row r="12" spans="2:14" ht="120.75" customHeight="1" thickBot="1">
      <c r="B12" s="531"/>
      <c r="C12" s="515"/>
      <c r="D12" s="342"/>
      <c r="E12" s="383"/>
      <c r="F12" s="533"/>
      <c r="G12" s="383"/>
      <c r="H12" s="459"/>
      <c r="I12" s="339"/>
      <c r="J12" s="134" t="s">
        <v>180</v>
      </c>
      <c r="K12" s="84" t="s">
        <v>181</v>
      </c>
      <c r="L12" s="136" t="s">
        <v>181</v>
      </c>
      <c r="M12" s="520"/>
      <c r="N12" s="507"/>
    </row>
    <row r="13" spans="2:14" s="15" customFormat="1" ht="116.25" customHeight="1" thickBot="1">
      <c r="B13" s="359">
        <v>23</v>
      </c>
      <c r="C13" s="527" t="s">
        <v>367</v>
      </c>
      <c r="D13" s="362" t="s">
        <v>182</v>
      </c>
      <c r="E13" s="383" t="s">
        <v>174</v>
      </c>
      <c r="F13" s="363">
        <v>19000</v>
      </c>
      <c r="G13" s="383" t="s">
        <v>12</v>
      </c>
      <c r="H13" s="457">
        <v>0</v>
      </c>
      <c r="I13" s="335">
        <f>H13/F13</f>
        <v>0</v>
      </c>
      <c r="J13" s="137" t="s">
        <v>183</v>
      </c>
      <c r="K13" s="84" t="s">
        <v>86</v>
      </c>
      <c r="L13" s="84" t="s">
        <v>86</v>
      </c>
      <c r="M13" s="335">
        <v>1</v>
      </c>
      <c r="N13" s="441" t="s">
        <v>708</v>
      </c>
    </row>
    <row r="14" spans="2:14" ht="101.25" customHeight="1" thickBot="1">
      <c r="B14" s="338"/>
      <c r="C14" s="338"/>
      <c r="D14" s="342"/>
      <c r="E14" s="383"/>
      <c r="F14" s="364"/>
      <c r="G14" s="383"/>
      <c r="H14" s="459"/>
      <c r="I14" s="337"/>
      <c r="J14" s="137" t="s">
        <v>184</v>
      </c>
      <c r="K14" s="84" t="s">
        <v>185</v>
      </c>
      <c r="L14" s="138" t="s">
        <v>185</v>
      </c>
      <c r="M14" s="336"/>
      <c r="N14" s="507"/>
    </row>
    <row r="15" spans="2:14" ht="121.5" customHeight="1" thickBot="1">
      <c r="B15" s="528">
        <v>24</v>
      </c>
      <c r="C15" s="360" t="s">
        <v>368</v>
      </c>
      <c r="D15" s="362" t="s">
        <v>186</v>
      </c>
      <c r="E15" s="359" t="s">
        <v>174</v>
      </c>
      <c r="F15" s="522">
        <v>87873</v>
      </c>
      <c r="G15" s="84" t="s">
        <v>12</v>
      </c>
      <c r="H15" s="457">
        <v>0</v>
      </c>
      <c r="I15" s="335">
        <f>H15/F15</f>
        <v>0</v>
      </c>
      <c r="J15" s="139" t="s">
        <v>187</v>
      </c>
      <c r="K15" s="138" t="s">
        <v>86</v>
      </c>
      <c r="L15" s="138" t="s">
        <v>86</v>
      </c>
      <c r="M15" s="335">
        <v>1</v>
      </c>
      <c r="N15" s="441" t="s">
        <v>708</v>
      </c>
    </row>
    <row r="16" spans="2:14" ht="150" customHeight="1" thickBot="1">
      <c r="B16" s="529"/>
      <c r="C16" s="341"/>
      <c r="D16" s="341"/>
      <c r="E16" s="338"/>
      <c r="F16" s="523"/>
      <c r="G16" s="140" t="s">
        <v>188</v>
      </c>
      <c r="H16" s="458"/>
      <c r="I16" s="336"/>
      <c r="J16" s="129" t="s">
        <v>16</v>
      </c>
      <c r="K16" s="135" t="s">
        <v>404</v>
      </c>
      <c r="L16" s="133" t="s">
        <v>403</v>
      </c>
      <c r="M16" s="336"/>
      <c r="N16" s="507"/>
    </row>
    <row r="17" spans="2:14" ht="27.75" customHeight="1" thickBot="1">
      <c r="B17" s="325" t="s">
        <v>425</v>
      </c>
      <c r="C17" s="326"/>
      <c r="D17" s="326"/>
      <c r="E17" s="326"/>
      <c r="F17" s="326"/>
      <c r="G17" s="326"/>
      <c r="H17" s="326"/>
      <c r="I17" s="326"/>
      <c r="J17" s="326"/>
      <c r="K17" s="326"/>
      <c r="L17" s="326"/>
      <c r="M17" s="326"/>
      <c r="N17" s="327"/>
    </row>
    <row r="18" spans="2:14" ht="30" customHeight="1" thickBot="1">
      <c r="B18" s="513" t="s">
        <v>426</v>
      </c>
      <c r="C18" s="510"/>
      <c r="D18" s="510"/>
      <c r="E18" s="510"/>
      <c r="F18" s="510"/>
      <c r="G18" s="510"/>
      <c r="H18" s="510"/>
      <c r="I18" s="510"/>
      <c r="J18" s="510"/>
      <c r="K18" s="510"/>
      <c r="L18" s="510"/>
      <c r="M18" s="510"/>
      <c r="N18" s="511"/>
    </row>
    <row r="19" spans="2:14" ht="141.75" customHeight="1" thickBot="1">
      <c r="B19" s="338">
        <v>25</v>
      </c>
      <c r="C19" s="437" t="s">
        <v>369</v>
      </c>
      <c r="D19" s="340" t="s">
        <v>189</v>
      </c>
      <c r="E19" s="338" t="s">
        <v>190</v>
      </c>
      <c r="F19" s="458">
        <v>160331</v>
      </c>
      <c r="G19" s="338" t="s">
        <v>191</v>
      </c>
      <c r="H19" s="458">
        <v>0</v>
      </c>
      <c r="I19" s="336">
        <f>H19/F19</f>
        <v>0</v>
      </c>
      <c r="J19" s="103" t="s">
        <v>192</v>
      </c>
      <c r="K19" s="141" t="s">
        <v>193</v>
      </c>
      <c r="L19" s="142" t="s">
        <v>193</v>
      </c>
      <c r="M19" s="336">
        <v>1</v>
      </c>
      <c r="N19" s="362" t="s">
        <v>708</v>
      </c>
    </row>
    <row r="20" spans="2:14" ht="208.5" customHeight="1" thickBot="1">
      <c r="B20" s="338"/>
      <c r="C20" s="328"/>
      <c r="D20" s="341"/>
      <c r="E20" s="338"/>
      <c r="F20" s="458"/>
      <c r="G20" s="338"/>
      <c r="H20" s="458"/>
      <c r="I20" s="336"/>
      <c r="J20" s="122" t="s">
        <v>194</v>
      </c>
      <c r="K20" s="143" t="s">
        <v>193</v>
      </c>
      <c r="L20" s="142" t="s">
        <v>193</v>
      </c>
      <c r="M20" s="336"/>
      <c r="N20" s="448"/>
    </row>
    <row r="21" spans="2:14" ht="225" customHeight="1" thickBot="1">
      <c r="B21" s="339"/>
      <c r="C21" s="353"/>
      <c r="D21" s="342"/>
      <c r="E21" s="339"/>
      <c r="F21" s="459"/>
      <c r="G21" s="339"/>
      <c r="H21" s="459"/>
      <c r="I21" s="337"/>
      <c r="J21" s="122" t="s">
        <v>195</v>
      </c>
      <c r="K21" s="141" t="s">
        <v>193</v>
      </c>
      <c r="L21" s="142" t="s">
        <v>193</v>
      </c>
      <c r="M21" s="337"/>
      <c r="N21" s="449"/>
    </row>
    <row r="22" spans="2:14" ht="105.75" thickBot="1">
      <c r="B22" s="445">
        <v>26</v>
      </c>
      <c r="C22" s="360" t="s">
        <v>370</v>
      </c>
      <c r="D22" s="430" t="s">
        <v>196</v>
      </c>
      <c r="E22" s="362" t="s">
        <v>190</v>
      </c>
      <c r="F22" s="521">
        <v>440635</v>
      </c>
      <c r="G22" s="515" t="s">
        <v>191</v>
      </c>
      <c r="H22" s="457">
        <v>0</v>
      </c>
      <c r="I22" s="335">
        <f>H22/F22</f>
        <v>0</v>
      </c>
      <c r="J22" s="137" t="s">
        <v>197</v>
      </c>
      <c r="K22" s="84" t="s">
        <v>198</v>
      </c>
      <c r="L22" s="104" t="s">
        <v>198</v>
      </c>
      <c r="M22" s="520">
        <v>0.96</v>
      </c>
      <c r="N22" s="341" t="s">
        <v>708</v>
      </c>
    </row>
    <row r="23" spans="2:14" ht="135.75" thickBot="1">
      <c r="B23" s="446"/>
      <c r="C23" s="341"/>
      <c r="D23" s="431"/>
      <c r="E23" s="341"/>
      <c r="F23" s="521"/>
      <c r="G23" s="515"/>
      <c r="H23" s="458"/>
      <c r="I23" s="336"/>
      <c r="J23" s="137" t="s">
        <v>199</v>
      </c>
      <c r="K23" s="84" t="s">
        <v>200</v>
      </c>
      <c r="L23" s="84" t="s">
        <v>200</v>
      </c>
      <c r="M23" s="520"/>
      <c r="N23" s="448"/>
    </row>
    <row r="24" spans="2:14" ht="170.45" customHeight="1" thickBot="1">
      <c r="B24" s="446"/>
      <c r="C24" s="341"/>
      <c r="D24" s="431"/>
      <c r="E24" s="341"/>
      <c r="F24" s="521"/>
      <c r="G24" s="515"/>
      <c r="H24" s="458"/>
      <c r="I24" s="336"/>
      <c r="J24" s="137" t="s">
        <v>201</v>
      </c>
      <c r="K24" s="84" t="s">
        <v>193</v>
      </c>
      <c r="L24" s="84" t="s">
        <v>193</v>
      </c>
      <c r="M24" s="520"/>
      <c r="N24" s="448"/>
    </row>
    <row r="25" spans="2:14" ht="149.1" customHeight="1" thickBot="1">
      <c r="B25" s="446"/>
      <c r="C25" s="341"/>
      <c r="D25" s="431"/>
      <c r="E25" s="341"/>
      <c r="F25" s="457"/>
      <c r="G25" s="330"/>
      <c r="H25" s="458"/>
      <c r="I25" s="336"/>
      <c r="J25" s="81" t="s">
        <v>202</v>
      </c>
      <c r="K25" s="118" t="s">
        <v>198</v>
      </c>
      <c r="L25" s="118" t="s">
        <v>198</v>
      </c>
      <c r="M25" s="335"/>
      <c r="N25" s="448"/>
    </row>
    <row r="26" spans="2:14" ht="33.75" customHeight="1" thickBot="1">
      <c r="B26" s="513" t="s">
        <v>427</v>
      </c>
      <c r="C26" s="510"/>
      <c r="D26" s="510"/>
      <c r="E26" s="510"/>
      <c r="F26" s="510"/>
      <c r="G26" s="510"/>
      <c r="H26" s="510"/>
      <c r="I26" s="510"/>
      <c r="J26" s="510"/>
      <c r="K26" s="510"/>
      <c r="L26" s="510"/>
      <c r="M26" s="510"/>
      <c r="N26" s="511"/>
    </row>
    <row r="27" spans="2:14" ht="90" customHeight="1" thickBot="1">
      <c r="B27" s="353">
        <v>27</v>
      </c>
      <c r="C27" s="516" t="s">
        <v>371</v>
      </c>
      <c r="D27" s="342" t="s">
        <v>203</v>
      </c>
      <c r="E27" s="471" t="s">
        <v>174</v>
      </c>
      <c r="F27" s="517">
        <v>190000</v>
      </c>
      <c r="G27" s="142" t="s">
        <v>12</v>
      </c>
      <c r="H27" s="458">
        <v>0</v>
      </c>
      <c r="I27" s="336">
        <f>H27/F27</f>
        <v>0</v>
      </c>
      <c r="J27" s="103" t="s">
        <v>204</v>
      </c>
      <c r="K27" s="128" t="s">
        <v>205</v>
      </c>
      <c r="L27" s="128" t="s">
        <v>205</v>
      </c>
      <c r="M27" s="337">
        <v>1</v>
      </c>
      <c r="N27" s="362" t="s">
        <v>708</v>
      </c>
    </row>
    <row r="28" spans="2:14" ht="105" customHeight="1" thickBot="1">
      <c r="B28" s="515"/>
      <c r="C28" s="441"/>
      <c r="D28" s="441"/>
      <c r="E28" s="489"/>
      <c r="F28" s="518"/>
      <c r="G28" s="84" t="s">
        <v>15</v>
      </c>
      <c r="H28" s="459"/>
      <c r="I28" s="337"/>
      <c r="J28" s="102" t="s">
        <v>206</v>
      </c>
      <c r="K28" s="124" t="s">
        <v>207</v>
      </c>
      <c r="L28" s="124" t="s">
        <v>207</v>
      </c>
      <c r="M28" s="520"/>
      <c r="N28" s="519"/>
    </row>
    <row r="29" spans="2:14" customFormat="1" ht="182.25" customHeight="1"/>
    <row r="30" spans="2:14" customFormat="1" ht="139.5" customHeight="1"/>
    <row r="31" spans="2:14" customFormat="1" ht="143.25" customHeight="1"/>
    <row r="32" spans="2:14" customFormat="1" ht="117" customHeight="1"/>
    <row r="33" customFormat="1" ht="348.75" customHeight="1"/>
    <row r="34" customFormat="1" ht="42" customHeight="1"/>
    <row r="35" customFormat="1" ht="49.5" customHeight="1"/>
    <row r="36" customFormat="1" ht="51" customHeight="1"/>
    <row r="37" customFormat="1" ht="38.25" customHeight="1"/>
    <row r="38" customFormat="1" ht="42" customHeight="1"/>
    <row r="39" customFormat="1" ht="84.75" customHeight="1"/>
    <row r="40" customFormat="1" ht="74.25" customHeight="1"/>
    <row r="41" customFormat="1" ht="38.25" customHeight="1"/>
    <row r="42" customFormat="1" ht="226.5" customHeight="1"/>
    <row r="43" customFormat="1" ht="115.5" customHeight="1"/>
    <row r="44" customFormat="1" ht="77.25" customHeight="1"/>
    <row r="45" customFormat="1" ht="60.75" customHeight="1"/>
    <row r="46" customFormat="1" ht="63" customHeight="1"/>
    <row r="47" customFormat="1" ht="38.25" customHeight="1"/>
    <row r="48" customFormat="1" ht="72" customHeight="1"/>
    <row r="49" spans="2:13" customFormat="1" ht="42" customHeight="1"/>
    <row r="50" spans="2:13" customFormat="1" ht="42" customHeight="1"/>
    <row r="51" spans="2:13" customFormat="1" ht="42" customHeight="1"/>
    <row r="52" spans="2:13" customFormat="1" ht="38.25" customHeight="1"/>
    <row r="53" spans="2:13" customFormat="1" ht="69.75" customHeight="1"/>
    <row r="54" spans="2:13" customFormat="1" ht="53.25" customHeight="1"/>
    <row r="55" spans="2:13" customFormat="1" ht="70.5" customHeight="1"/>
    <row r="56" spans="2:13" customFormat="1" ht="42" customHeight="1"/>
    <row r="57" spans="2:13">
      <c r="B57" s="20"/>
      <c r="C57" s="20"/>
      <c r="D57" s="20"/>
      <c r="E57" s="20"/>
      <c r="F57" s="21"/>
      <c r="G57" s="20"/>
      <c r="H57" s="20"/>
      <c r="I57" s="20"/>
      <c r="J57" s="20"/>
      <c r="K57" s="11"/>
    </row>
    <row r="58" spans="2:13">
      <c r="B58" s="20"/>
      <c r="C58" s="20"/>
      <c r="D58" s="20"/>
      <c r="E58" s="20"/>
      <c r="F58" s="21"/>
      <c r="G58" s="20"/>
      <c r="H58" s="20"/>
      <c r="I58" s="20"/>
      <c r="J58" s="20"/>
      <c r="K58" s="11"/>
    </row>
    <row r="59" spans="2:13">
      <c r="B59" s="20"/>
      <c r="C59" s="20"/>
      <c r="D59" s="20"/>
      <c r="E59" s="20"/>
      <c r="F59" s="21"/>
      <c r="G59" s="20"/>
      <c r="H59" s="20"/>
      <c r="I59" s="20"/>
      <c r="J59" s="20"/>
      <c r="K59" s="11"/>
    </row>
    <row r="60" spans="2:13">
      <c r="B60" s="20"/>
      <c r="C60" s="20"/>
      <c r="D60" s="20"/>
      <c r="E60" s="20"/>
      <c r="F60" s="21"/>
      <c r="G60" s="20"/>
      <c r="H60" s="20"/>
      <c r="I60" s="20"/>
      <c r="J60" s="20"/>
      <c r="K60" s="11"/>
    </row>
    <row r="61" spans="2:13">
      <c r="B61" s="23"/>
      <c r="C61" s="23"/>
      <c r="D61" s="23"/>
      <c r="E61" s="23"/>
      <c r="F61" s="24"/>
      <c r="G61" s="23"/>
      <c r="H61" s="23"/>
      <c r="I61" s="23"/>
      <c r="J61" s="23"/>
      <c r="K61" s="25"/>
      <c r="L61" s="25"/>
      <c r="M61" s="26"/>
    </row>
    <row r="62" spans="2:13">
      <c r="B62" s="23"/>
      <c r="C62" s="23"/>
      <c r="D62" s="23"/>
      <c r="E62" s="23"/>
      <c r="F62" s="24"/>
      <c r="G62" s="23"/>
      <c r="H62" s="23"/>
      <c r="I62" s="23"/>
      <c r="J62" s="23"/>
      <c r="K62" s="25"/>
      <c r="L62" s="25"/>
      <c r="M62" s="26"/>
    </row>
    <row r="63" spans="2:13">
      <c r="B63" s="23"/>
      <c r="C63" s="23"/>
      <c r="D63" s="23"/>
      <c r="E63" s="23"/>
      <c r="F63" s="24"/>
      <c r="G63" s="23"/>
      <c r="H63" s="23"/>
      <c r="I63" s="23"/>
      <c r="J63" s="23"/>
      <c r="K63" s="25"/>
      <c r="L63" s="25"/>
      <c r="M63" s="26"/>
    </row>
    <row r="64" spans="2:13">
      <c r="B64" s="23"/>
      <c r="C64" s="23"/>
      <c r="D64" s="23"/>
      <c r="E64" s="23"/>
      <c r="F64" s="24"/>
      <c r="G64" s="23"/>
      <c r="H64" s="23"/>
      <c r="I64" s="23"/>
      <c r="J64" s="23"/>
      <c r="K64" s="25"/>
      <c r="L64" s="25"/>
      <c r="M64" s="26"/>
    </row>
    <row r="65" spans="2:13">
      <c r="B65" s="23"/>
      <c r="C65" s="23"/>
      <c r="D65" s="23"/>
      <c r="E65" s="23"/>
      <c r="F65" s="24"/>
      <c r="G65" s="23"/>
      <c r="H65" s="23"/>
      <c r="I65" s="23"/>
      <c r="J65" s="23"/>
      <c r="K65" s="25"/>
      <c r="L65" s="25"/>
      <c r="M65" s="26"/>
    </row>
    <row r="66" spans="2:13">
      <c r="B66" s="23"/>
      <c r="C66" s="23"/>
      <c r="D66" s="23"/>
      <c r="E66" s="23"/>
      <c r="F66" s="24"/>
      <c r="G66" s="23"/>
      <c r="H66" s="23"/>
      <c r="I66" s="23"/>
      <c r="J66" s="23"/>
      <c r="K66" s="25"/>
      <c r="L66" s="25"/>
      <c r="M66" s="26"/>
    </row>
    <row r="67" spans="2:13">
      <c r="B67" s="23"/>
      <c r="C67" s="23"/>
      <c r="D67" s="23"/>
      <c r="E67" s="23"/>
      <c r="F67" s="24"/>
      <c r="G67" s="23"/>
      <c r="H67" s="23"/>
      <c r="I67" s="23"/>
      <c r="J67" s="23"/>
      <c r="K67" s="25"/>
      <c r="L67" s="25"/>
      <c r="M67" s="26"/>
    </row>
    <row r="68" spans="2:13">
      <c r="B68" s="23"/>
      <c r="C68" s="23"/>
      <c r="D68" s="23"/>
      <c r="E68" s="23"/>
      <c r="F68" s="24"/>
      <c r="G68" s="23"/>
      <c r="H68" s="23"/>
      <c r="I68" s="23"/>
      <c r="J68" s="23"/>
      <c r="K68" s="25"/>
      <c r="L68" s="25"/>
      <c r="M68" s="26"/>
    </row>
    <row r="69" spans="2:13">
      <c r="B69" s="23"/>
      <c r="C69" s="23"/>
      <c r="D69" s="23"/>
      <c r="E69" s="23"/>
      <c r="F69" s="24"/>
      <c r="G69" s="23"/>
      <c r="H69" s="23"/>
      <c r="I69" s="23"/>
      <c r="J69" s="23"/>
      <c r="K69" s="25"/>
      <c r="L69" s="25"/>
      <c r="M69" s="26"/>
    </row>
    <row r="70" spans="2:13">
      <c r="B70" s="23"/>
      <c r="C70" s="23"/>
      <c r="D70" s="23"/>
      <c r="E70" s="23"/>
      <c r="F70" s="24"/>
      <c r="G70" s="23"/>
      <c r="H70" s="23"/>
      <c r="I70" s="23"/>
      <c r="J70" s="23"/>
      <c r="K70" s="25"/>
      <c r="L70" s="25"/>
      <c r="M70" s="26"/>
    </row>
  </sheetData>
  <mergeCells count="85">
    <mergeCell ref="B11:B12"/>
    <mergeCell ref="C11:C12"/>
    <mergeCell ref="G8:G9"/>
    <mergeCell ref="H6:I6"/>
    <mergeCell ref="B5:N5"/>
    <mergeCell ref="M11:M12"/>
    <mergeCell ref="E11:E12"/>
    <mergeCell ref="F11:F12"/>
    <mergeCell ref="G11:G12"/>
    <mergeCell ref="N6:N7"/>
    <mergeCell ref="M8:M9"/>
    <mergeCell ref="B8:B9"/>
    <mergeCell ref="C8:C9"/>
    <mergeCell ref="D8:D9"/>
    <mergeCell ref="E8:E9"/>
    <mergeCell ref="F8:F9"/>
    <mergeCell ref="B4:N4"/>
    <mergeCell ref="B2:N2"/>
    <mergeCell ref="H27:H28"/>
    <mergeCell ref="H8:H9"/>
    <mergeCell ref="H13:H14"/>
    <mergeCell ref="H11:H12"/>
    <mergeCell ref="H15:H16"/>
    <mergeCell ref="H19:H21"/>
    <mergeCell ref="H22:H25"/>
    <mergeCell ref="B13:B14"/>
    <mergeCell ref="C13:C14"/>
    <mergeCell ref="N13:N14"/>
    <mergeCell ref="B15:B16"/>
    <mergeCell ref="C15:C16"/>
    <mergeCell ref="I27:I28"/>
    <mergeCell ref="D15:D16"/>
    <mergeCell ref="F15:F16"/>
    <mergeCell ref="I15:I16"/>
    <mergeCell ref="D19:D21"/>
    <mergeCell ref="E19:E21"/>
    <mergeCell ref="F19:F21"/>
    <mergeCell ref="E15:E16"/>
    <mergeCell ref="M15:M16"/>
    <mergeCell ref="B27:B28"/>
    <mergeCell ref="C27:C28"/>
    <mergeCell ref="D27:D28"/>
    <mergeCell ref="F27:F28"/>
    <mergeCell ref="B22:B25"/>
    <mergeCell ref="C22:C25"/>
    <mergeCell ref="D22:D25"/>
    <mergeCell ref="B26:N26"/>
    <mergeCell ref="N27:N28"/>
    <mergeCell ref="M27:M28"/>
    <mergeCell ref="E27:E28"/>
    <mergeCell ref="F22:F25"/>
    <mergeCell ref="G22:G25"/>
    <mergeCell ref="M22:M25"/>
    <mergeCell ref="F13:F14"/>
    <mergeCell ref="G13:G14"/>
    <mergeCell ref="M13:M14"/>
    <mergeCell ref="E13:E14"/>
    <mergeCell ref="I11:I12"/>
    <mergeCell ref="I13:I14"/>
    <mergeCell ref="N15:N16"/>
    <mergeCell ref="B17:N17"/>
    <mergeCell ref="B18:N18"/>
    <mergeCell ref="N19:N21"/>
    <mergeCell ref="N22:N25"/>
    <mergeCell ref="M19:M21"/>
    <mergeCell ref="G19:G21"/>
    <mergeCell ref="I19:I21"/>
    <mergeCell ref="E22:E25"/>
    <mergeCell ref="I22:I25"/>
    <mergeCell ref="B19:B21"/>
    <mergeCell ref="C19:C21"/>
    <mergeCell ref="B3:N3"/>
    <mergeCell ref="N8:N9"/>
    <mergeCell ref="B10:N10"/>
    <mergeCell ref="N11:N12"/>
    <mergeCell ref="I8:I9"/>
    <mergeCell ref="D13:D14"/>
    <mergeCell ref="D11:D12"/>
    <mergeCell ref="B6:D6"/>
    <mergeCell ref="E6:E7"/>
    <mergeCell ref="F6:G6"/>
    <mergeCell ref="J6:J7"/>
    <mergeCell ref="K6:K7"/>
    <mergeCell ref="L6:L7"/>
    <mergeCell ref="M6:M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1:O75"/>
  <sheetViews>
    <sheetView zoomScale="90" zoomScaleNormal="90" workbookViewId="0">
      <selection activeCell="B2" sqref="B2:N2"/>
    </sheetView>
  </sheetViews>
  <sheetFormatPr baseColWidth="10" defaultColWidth="11.42578125" defaultRowHeight="18"/>
  <cols>
    <col min="1" max="1" width="2" style="14" customWidth="1"/>
    <col min="2" max="2" width="4.7109375" style="17" customWidth="1"/>
    <col min="3" max="3" width="33.7109375" style="17" customWidth="1"/>
    <col min="4" max="4" width="45.140625" style="17" customWidth="1"/>
    <col min="5" max="5" width="25.42578125" style="17" customWidth="1"/>
    <col min="6" max="6" width="15.5703125" style="29" customWidth="1"/>
    <col min="7" max="7" width="10.85546875" style="17" customWidth="1"/>
    <col min="8" max="9" width="19.5703125" style="17" customWidth="1"/>
    <col min="10" max="10" width="34" style="17" customWidth="1"/>
    <col min="11" max="11" width="17.42578125" style="18" customWidth="1"/>
    <col min="12" max="12" width="17.85546875" style="12" customWidth="1"/>
    <col min="13" max="13" width="12.28515625" style="13" customWidth="1"/>
    <col min="14" max="14" width="66.7109375" style="14" customWidth="1"/>
    <col min="15" max="16384" width="11.42578125" style="14"/>
  </cols>
  <sheetData>
    <row r="1" spans="2:15" ht="15" customHeight="1" thickBot="1"/>
    <row r="2" spans="2:15" s="15" customFormat="1" ht="30" customHeight="1" thickBot="1">
      <c r="B2" s="551" t="s">
        <v>712</v>
      </c>
      <c r="C2" s="495"/>
      <c r="D2" s="495"/>
      <c r="E2" s="495"/>
      <c r="F2" s="495"/>
      <c r="G2" s="495"/>
      <c r="H2" s="495"/>
      <c r="I2" s="495"/>
      <c r="J2" s="495"/>
      <c r="K2" s="495"/>
      <c r="L2" s="495"/>
      <c r="M2" s="495"/>
      <c r="N2" s="496"/>
    </row>
    <row r="3" spans="2:15" s="15" customFormat="1" ht="91.5" customHeight="1" thickBot="1">
      <c r="B3" s="377" t="s">
        <v>208</v>
      </c>
      <c r="C3" s="378"/>
      <c r="D3" s="378"/>
      <c r="E3" s="378"/>
      <c r="F3" s="378"/>
      <c r="G3" s="378"/>
      <c r="H3" s="378"/>
      <c r="I3" s="378"/>
      <c r="J3" s="378"/>
      <c r="K3" s="378"/>
      <c r="L3" s="378"/>
      <c r="M3" s="378"/>
      <c r="N3" s="379"/>
    </row>
    <row r="4" spans="2:15" s="15" customFormat="1" ht="24.75" customHeight="1" thickBot="1">
      <c r="B4" s="552" t="s">
        <v>428</v>
      </c>
      <c r="C4" s="553"/>
      <c r="D4" s="553"/>
      <c r="E4" s="553"/>
      <c r="F4" s="553"/>
      <c r="G4" s="553"/>
      <c r="H4" s="553"/>
      <c r="I4" s="553"/>
      <c r="J4" s="553"/>
      <c r="K4" s="553"/>
      <c r="L4" s="553"/>
      <c r="M4" s="553"/>
      <c r="N4" s="554"/>
    </row>
    <row r="5" spans="2:15" s="15" customFormat="1" ht="23.25" customHeight="1" thickBot="1">
      <c r="B5" s="555" t="s">
        <v>429</v>
      </c>
      <c r="C5" s="556"/>
      <c r="D5" s="556"/>
      <c r="E5" s="556"/>
      <c r="F5" s="556"/>
      <c r="G5" s="556"/>
      <c r="H5" s="556"/>
      <c r="I5" s="556"/>
      <c r="J5" s="556"/>
      <c r="K5" s="556"/>
      <c r="L5" s="556"/>
      <c r="M5" s="556"/>
      <c r="N5" s="557"/>
    </row>
    <row r="6" spans="2:15" s="16" customFormat="1" ht="36" customHeight="1" thickBot="1">
      <c r="B6" s="489" t="s">
        <v>1</v>
      </c>
      <c r="C6" s="489"/>
      <c r="D6" s="489"/>
      <c r="E6" s="338" t="s">
        <v>323</v>
      </c>
      <c r="F6" s="492" t="s">
        <v>2</v>
      </c>
      <c r="G6" s="512"/>
      <c r="H6" s="377" t="s">
        <v>320</v>
      </c>
      <c r="I6" s="379"/>
      <c r="J6" s="383" t="s">
        <v>3</v>
      </c>
      <c r="K6" s="383" t="s">
        <v>4</v>
      </c>
      <c r="L6" s="339" t="s">
        <v>324</v>
      </c>
      <c r="M6" s="336" t="s">
        <v>325</v>
      </c>
      <c r="N6" s="359" t="s">
        <v>707</v>
      </c>
    </row>
    <row r="7" spans="2:15" s="16" customFormat="1" ht="35.25" customHeight="1" thickBot="1">
      <c r="B7" s="124" t="s">
        <v>5</v>
      </c>
      <c r="C7" s="124" t="s">
        <v>6</v>
      </c>
      <c r="D7" s="124" t="s">
        <v>7</v>
      </c>
      <c r="E7" s="339"/>
      <c r="F7" s="144" t="s">
        <v>8</v>
      </c>
      <c r="G7" s="124" t="s">
        <v>9</v>
      </c>
      <c r="H7" s="84" t="s">
        <v>321</v>
      </c>
      <c r="I7" s="87" t="s">
        <v>322</v>
      </c>
      <c r="J7" s="383"/>
      <c r="K7" s="383"/>
      <c r="L7" s="383"/>
      <c r="M7" s="337"/>
      <c r="N7" s="339"/>
    </row>
    <row r="8" spans="2:15" ht="171" customHeight="1" thickBot="1">
      <c r="B8" s="145">
        <v>28</v>
      </c>
      <c r="C8" s="146" t="s">
        <v>372</v>
      </c>
      <c r="D8" s="92" t="s">
        <v>209</v>
      </c>
      <c r="E8" s="90" t="s">
        <v>210</v>
      </c>
      <c r="F8" s="147">
        <v>127000</v>
      </c>
      <c r="G8" s="90" t="s">
        <v>211</v>
      </c>
      <c r="H8" s="148">
        <v>0</v>
      </c>
      <c r="I8" s="149">
        <f>H8/F8</f>
        <v>0</v>
      </c>
      <c r="J8" s="92" t="s">
        <v>212</v>
      </c>
      <c r="K8" s="150" t="s">
        <v>28</v>
      </c>
      <c r="L8" s="150" t="s">
        <v>214</v>
      </c>
      <c r="M8" s="151">
        <v>0.9</v>
      </c>
      <c r="N8" s="744" t="s">
        <v>708</v>
      </c>
      <c r="O8" s="78"/>
    </row>
    <row r="9" spans="2:15" ht="24" customHeight="1" thickBot="1">
      <c r="B9" s="325" t="s">
        <v>430</v>
      </c>
      <c r="C9" s="326"/>
      <c r="D9" s="326"/>
      <c r="E9" s="326"/>
      <c r="F9" s="326"/>
      <c r="G9" s="326"/>
      <c r="H9" s="326"/>
      <c r="I9" s="326"/>
      <c r="J9" s="326"/>
      <c r="K9" s="326"/>
      <c r="L9" s="326"/>
      <c r="M9" s="326"/>
      <c r="N9" s="327"/>
    </row>
    <row r="10" spans="2:15" ht="162.75" customHeight="1" thickBot="1">
      <c r="B10" s="145">
        <v>29</v>
      </c>
      <c r="C10" s="146" t="s">
        <v>373</v>
      </c>
      <c r="D10" s="92" t="s">
        <v>344</v>
      </c>
      <c r="E10" s="90" t="s">
        <v>210</v>
      </c>
      <c r="F10" s="147">
        <v>219610</v>
      </c>
      <c r="G10" s="90" t="s">
        <v>211</v>
      </c>
      <c r="H10" s="148">
        <v>0</v>
      </c>
      <c r="I10" s="149">
        <f>H10/F10</f>
        <v>0</v>
      </c>
      <c r="J10" s="92" t="s">
        <v>213</v>
      </c>
      <c r="K10" s="150" t="s">
        <v>214</v>
      </c>
      <c r="L10" s="150" t="s">
        <v>214</v>
      </c>
      <c r="M10" s="151">
        <v>1</v>
      </c>
      <c r="N10" s="293" t="s">
        <v>708</v>
      </c>
    </row>
    <row r="11" spans="2:15" ht="22.5" customHeight="1" thickBot="1">
      <c r="B11" s="325" t="s">
        <v>431</v>
      </c>
      <c r="C11" s="326"/>
      <c r="D11" s="326"/>
      <c r="E11" s="326"/>
      <c r="F11" s="326"/>
      <c r="G11" s="326"/>
      <c r="H11" s="326"/>
      <c r="I11" s="326"/>
      <c r="J11" s="326"/>
      <c r="K11" s="326"/>
      <c r="L11" s="326"/>
      <c r="M11" s="326"/>
      <c r="N11" s="327"/>
    </row>
    <row r="12" spans="2:15" ht="158.44999999999999" customHeight="1" thickBot="1">
      <c r="B12" s="470">
        <v>30</v>
      </c>
      <c r="C12" s="419" t="s">
        <v>374</v>
      </c>
      <c r="D12" s="369" t="s">
        <v>215</v>
      </c>
      <c r="E12" s="371" t="s">
        <v>210</v>
      </c>
      <c r="F12" s="541">
        <v>163305</v>
      </c>
      <c r="G12" s="416" t="s">
        <v>211</v>
      </c>
      <c r="H12" s="544">
        <v>0</v>
      </c>
      <c r="I12" s="415">
        <f>H12/F12</f>
        <v>0</v>
      </c>
      <c r="J12" s="95" t="s">
        <v>216</v>
      </c>
      <c r="K12" s="152" t="s">
        <v>217</v>
      </c>
      <c r="L12" s="152" t="s">
        <v>217</v>
      </c>
      <c r="M12" s="543">
        <v>1</v>
      </c>
      <c r="N12" s="368" t="s">
        <v>708</v>
      </c>
    </row>
    <row r="13" spans="2:15" ht="156.6" customHeight="1" thickBot="1">
      <c r="B13" s="471"/>
      <c r="C13" s="384"/>
      <c r="D13" s="384"/>
      <c r="E13" s="393"/>
      <c r="F13" s="542"/>
      <c r="G13" s="417"/>
      <c r="H13" s="540"/>
      <c r="I13" s="417"/>
      <c r="J13" s="94" t="s">
        <v>218</v>
      </c>
      <c r="K13" s="153" t="s">
        <v>219</v>
      </c>
      <c r="L13" s="153" t="s">
        <v>219</v>
      </c>
      <c r="M13" s="537"/>
      <c r="N13" s="564"/>
    </row>
    <row r="14" spans="2:15" ht="24.75" customHeight="1" thickBot="1">
      <c r="B14" s="568" t="s">
        <v>432</v>
      </c>
      <c r="C14" s="569"/>
      <c r="D14" s="569"/>
      <c r="E14" s="569"/>
      <c r="F14" s="569"/>
      <c r="G14" s="569"/>
      <c r="H14" s="569"/>
      <c r="I14" s="569"/>
      <c r="J14" s="569"/>
      <c r="K14" s="569"/>
      <c r="L14" s="569"/>
      <c r="M14" s="569"/>
      <c r="N14" s="570"/>
    </row>
    <row r="15" spans="2:15" ht="23.25" customHeight="1" thickBot="1">
      <c r="B15" s="325" t="s">
        <v>433</v>
      </c>
      <c r="C15" s="326"/>
      <c r="D15" s="326"/>
      <c r="E15" s="326"/>
      <c r="F15" s="326"/>
      <c r="G15" s="326"/>
      <c r="H15" s="326"/>
      <c r="I15" s="326"/>
      <c r="J15" s="326"/>
      <c r="K15" s="326"/>
      <c r="L15" s="326"/>
      <c r="M15" s="326"/>
      <c r="N15" s="327"/>
    </row>
    <row r="16" spans="2:15" ht="289.5" customHeight="1" thickBot="1">
      <c r="B16" s="354">
        <v>31</v>
      </c>
      <c r="C16" s="545" t="s">
        <v>375</v>
      </c>
      <c r="D16" s="384" t="s">
        <v>220</v>
      </c>
      <c r="E16" s="393" t="s">
        <v>221</v>
      </c>
      <c r="F16" s="542">
        <v>219000</v>
      </c>
      <c r="G16" s="417" t="s">
        <v>97</v>
      </c>
      <c r="H16" s="539">
        <v>0</v>
      </c>
      <c r="I16" s="561">
        <f>H16/F16</f>
        <v>0</v>
      </c>
      <c r="J16" s="95" t="s">
        <v>222</v>
      </c>
      <c r="K16" s="152" t="s">
        <v>120</v>
      </c>
      <c r="L16" s="152" t="s">
        <v>401</v>
      </c>
      <c r="M16" s="537">
        <v>0.9</v>
      </c>
      <c r="N16" s="362" t="s">
        <v>708</v>
      </c>
    </row>
    <row r="17" spans="2:14" ht="258" customHeight="1" thickBot="1">
      <c r="B17" s="571"/>
      <c r="C17" s="546"/>
      <c r="D17" s="547"/>
      <c r="E17" s="548"/>
      <c r="F17" s="549"/>
      <c r="G17" s="550"/>
      <c r="H17" s="539"/>
      <c r="I17" s="562"/>
      <c r="J17" s="94" t="s">
        <v>223</v>
      </c>
      <c r="K17" s="153" t="s">
        <v>86</v>
      </c>
      <c r="L17" s="153" t="s">
        <v>86</v>
      </c>
      <c r="M17" s="538"/>
      <c r="N17" s="448"/>
    </row>
    <row r="18" spans="2:14" ht="228.75" customHeight="1" thickBot="1">
      <c r="B18" s="571"/>
      <c r="C18" s="546"/>
      <c r="D18" s="547"/>
      <c r="E18" s="548"/>
      <c r="F18" s="549"/>
      <c r="G18" s="550"/>
      <c r="H18" s="540"/>
      <c r="I18" s="563"/>
      <c r="J18" s="94" t="s">
        <v>224</v>
      </c>
      <c r="K18" s="153" t="s">
        <v>86</v>
      </c>
      <c r="L18" s="153" t="s">
        <v>86</v>
      </c>
      <c r="M18" s="538"/>
      <c r="N18" s="449"/>
    </row>
    <row r="19" spans="2:14" ht="30.75" customHeight="1" thickBot="1">
      <c r="B19" s="565" t="s">
        <v>434</v>
      </c>
      <c r="C19" s="566"/>
      <c r="D19" s="566"/>
      <c r="E19" s="566"/>
      <c r="F19" s="566"/>
      <c r="G19" s="566"/>
      <c r="H19" s="566"/>
      <c r="I19" s="566"/>
      <c r="J19" s="566"/>
      <c r="K19" s="566"/>
      <c r="L19" s="566"/>
      <c r="M19" s="566"/>
      <c r="N19" s="567"/>
    </row>
    <row r="20" spans="2:14" ht="25.5" customHeight="1" thickBot="1">
      <c r="B20" s="558" t="s">
        <v>435</v>
      </c>
      <c r="C20" s="559"/>
      <c r="D20" s="559"/>
      <c r="E20" s="559"/>
      <c r="F20" s="559"/>
      <c r="G20" s="559"/>
      <c r="H20" s="559"/>
      <c r="I20" s="559"/>
      <c r="J20" s="559"/>
      <c r="K20" s="559"/>
      <c r="L20" s="559"/>
      <c r="M20" s="559"/>
      <c r="N20" s="560"/>
    </row>
    <row r="21" spans="2:14" ht="228.95" customHeight="1" thickBot="1">
      <c r="B21" s="128">
        <v>32</v>
      </c>
      <c r="C21" s="154" t="s">
        <v>376</v>
      </c>
      <c r="D21" s="95" t="s">
        <v>225</v>
      </c>
      <c r="E21" s="155" t="s">
        <v>210</v>
      </c>
      <c r="F21" s="156">
        <v>220438</v>
      </c>
      <c r="G21" s="157" t="s">
        <v>211</v>
      </c>
      <c r="H21" s="158">
        <v>0</v>
      </c>
      <c r="I21" s="159">
        <f>H21/F21</f>
        <v>0</v>
      </c>
      <c r="J21" s="95" t="s">
        <v>226</v>
      </c>
      <c r="K21" s="152" t="s">
        <v>227</v>
      </c>
      <c r="L21" s="287" t="s">
        <v>217</v>
      </c>
      <c r="M21" s="160">
        <v>1</v>
      </c>
      <c r="N21" s="293" t="s">
        <v>708</v>
      </c>
    </row>
    <row r="33" spans="2:13">
      <c r="B33" s="30"/>
      <c r="C33" s="30"/>
      <c r="D33" s="30"/>
      <c r="E33" s="30"/>
      <c r="F33" s="31"/>
      <c r="G33" s="30"/>
      <c r="H33" s="30"/>
      <c r="I33" s="30"/>
      <c r="J33" s="30"/>
      <c r="K33" s="32"/>
      <c r="L33" s="32"/>
      <c r="M33" s="33"/>
    </row>
    <row r="34" spans="2:13">
      <c r="B34" s="30"/>
      <c r="C34" s="30"/>
      <c r="D34" s="30"/>
      <c r="E34" s="30"/>
      <c r="F34" s="31"/>
      <c r="G34" s="30"/>
      <c r="H34" s="30"/>
      <c r="I34" s="30"/>
      <c r="J34" s="30"/>
      <c r="K34" s="32"/>
      <c r="L34" s="32"/>
      <c r="M34" s="33"/>
    </row>
    <row r="35" spans="2:13">
      <c r="B35" s="30"/>
      <c r="C35" s="30"/>
      <c r="D35" s="30"/>
      <c r="E35" s="30"/>
      <c r="F35" s="31"/>
      <c r="G35" s="30"/>
      <c r="H35" s="30"/>
      <c r="I35" s="30"/>
      <c r="J35" s="30"/>
      <c r="K35" s="32"/>
      <c r="L35" s="32"/>
      <c r="M35" s="33"/>
    </row>
    <row r="36" spans="2:13">
      <c r="B36" s="30"/>
      <c r="C36" s="30"/>
      <c r="D36" s="30"/>
      <c r="E36" s="30"/>
      <c r="F36" s="31"/>
      <c r="G36" s="30"/>
      <c r="H36" s="30"/>
      <c r="I36" s="30"/>
      <c r="J36" s="30"/>
      <c r="K36" s="32"/>
      <c r="L36" s="32"/>
      <c r="M36" s="33"/>
    </row>
    <row r="37" spans="2:13">
      <c r="B37" s="30"/>
      <c r="C37" s="30"/>
      <c r="D37" s="30"/>
      <c r="E37" s="30"/>
      <c r="F37" s="31"/>
      <c r="G37" s="30"/>
      <c r="H37" s="30"/>
      <c r="I37" s="30"/>
      <c r="J37" s="30"/>
      <c r="K37" s="32"/>
      <c r="L37" s="32"/>
      <c r="M37" s="33"/>
    </row>
    <row r="38" spans="2:13">
      <c r="B38" s="30"/>
      <c r="C38" s="30"/>
      <c r="D38" s="30"/>
      <c r="E38" s="30"/>
      <c r="F38" s="31"/>
      <c r="G38" s="30"/>
      <c r="H38" s="30"/>
      <c r="I38" s="30"/>
      <c r="J38" s="30"/>
      <c r="K38" s="32"/>
      <c r="L38" s="32"/>
      <c r="M38" s="33"/>
    </row>
    <row r="39" spans="2:13">
      <c r="B39" s="30"/>
      <c r="C39" s="30"/>
      <c r="D39" s="30"/>
      <c r="E39" s="30"/>
      <c r="F39" s="31"/>
      <c r="G39" s="30"/>
      <c r="H39" s="30"/>
      <c r="I39" s="30"/>
      <c r="J39" s="30"/>
      <c r="K39" s="32"/>
      <c r="L39" s="32"/>
      <c r="M39" s="33"/>
    </row>
    <row r="40" spans="2:13">
      <c r="B40" s="30"/>
      <c r="C40" s="30"/>
      <c r="D40" s="30"/>
      <c r="E40" s="30"/>
      <c r="F40" s="31"/>
      <c r="G40" s="30"/>
      <c r="H40" s="30"/>
      <c r="I40" s="30"/>
      <c r="J40" s="30"/>
      <c r="K40" s="32"/>
      <c r="L40" s="32"/>
      <c r="M40" s="33"/>
    </row>
    <row r="41" spans="2:13">
      <c r="B41" s="30"/>
      <c r="C41" s="30"/>
      <c r="D41" s="30"/>
      <c r="E41" s="30"/>
      <c r="F41" s="31"/>
      <c r="G41" s="30"/>
      <c r="H41" s="30"/>
      <c r="I41" s="30"/>
      <c r="J41" s="30"/>
      <c r="K41" s="32"/>
      <c r="L41" s="32"/>
      <c r="M41" s="33"/>
    </row>
    <row r="42" spans="2:13">
      <c r="B42" s="30"/>
      <c r="C42" s="30"/>
      <c r="D42" s="30"/>
      <c r="E42" s="30"/>
      <c r="F42" s="31"/>
      <c r="G42" s="30"/>
      <c r="H42" s="30"/>
      <c r="I42" s="30"/>
      <c r="J42" s="30"/>
      <c r="K42" s="32"/>
      <c r="L42" s="32"/>
      <c r="M42" s="33"/>
    </row>
    <row r="43" spans="2:13">
      <c r="B43" s="30"/>
      <c r="C43" s="30"/>
      <c r="D43" s="30"/>
      <c r="E43" s="30"/>
      <c r="F43" s="31"/>
      <c r="G43" s="30"/>
      <c r="H43" s="30"/>
      <c r="I43" s="30"/>
      <c r="J43" s="30"/>
      <c r="K43" s="32"/>
      <c r="L43" s="32"/>
      <c r="M43" s="33"/>
    </row>
    <row r="44" spans="2:13">
      <c r="B44" s="30"/>
      <c r="C44" s="30"/>
      <c r="D44" s="30"/>
      <c r="E44" s="30"/>
      <c r="F44" s="31"/>
      <c r="G44" s="30"/>
      <c r="H44" s="30"/>
      <c r="I44" s="30"/>
      <c r="J44" s="30"/>
      <c r="K44" s="32"/>
      <c r="L44" s="32"/>
      <c r="M44" s="33"/>
    </row>
    <row r="45" spans="2:13">
      <c r="B45" s="30"/>
      <c r="C45" s="30"/>
      <c r="D45" s="30"/>
      <c r="E45" s="30"/>
      <c r="F45" s="31"/>
      <c r="G45" s="30"/>
      <c r="H45" s="30"/>
      <c r="I45" s="30"/>
      <c r="J45" s="30"/>
      <c r="K45" s="32"/>
      <c r="L45" s="32"/>
      <c r="M45" s="33"/>
    </row>
    <row r="46" spans="2:13">
      <c r="B46" s="30"/>
      <c r="C46" s="30"/>
      <c r="D46" s="30"/>
      <c r="E46" s="30"/>
      <c r="F46" s="31"/>
      <c r="G46" s="30"/>
      <c r="H46" s="30"/>
      <c r="I46" s="30"/>
      <c r="J46" s="30"/>
      <c r="K46" s="32"/>
      <c r="L46" s="32"/>
      <c r="M46" s="33"/>
    </row>
    <row r="47" spans="2:13">
      <c r="B47" s="30"/>
      <c r="C47" s="30"/>
      <c r="D47" s="30"/>
      <c r="E47" s="30"/>
      <c r="F47" s="31"/>
      <c r="G47" s="30"/>
      <c r="H47" s="30"/>
      <c r="I47" s="30"/>
      <c r="J47" s="30"/>
      <c r="K47" s="32"/>
      <c r="L47" s="32"/>
      <c r="M47" s="33"/>
    </row>
    <row r="48" spans="2:13">
      <c r="B48" s="30"/>
      <c r="C48" s="30"/>
      <c r="D48" s="30"/>
      <c r="E48" s="30"/>
      <c r="F48" s="31"/>
      <c r="G48" s="30"/>
      <c r="H48" s="30"/>
      <c r="I48" s="30"/>
      <c r="J48" s="30"/>
      <c r="K48" s="32"/>
      <c r="L48" s="32"/>
      <c r="M48" s="33"/>
    </row>
    <row r="49" spans="2:13">
      <c r="B49" s="30"/>
      <c r="C49" s="30"/>
      <c r="D49" s="30"/>
      <c r="E49" s="30"/>
      <c r="F49" s="31"/>
      <c r="G49" s="30"/>
      <c r="H49" s="30"/>
      <c r="I49" s="30"/>
      <c r="J49" s="30"/>
      <c r="K49" s="32"/>
      <c r="L49" s="32"/>
      <c r="M49" s="33"/>
    </row>
    <row r="50" spans="2:13">
      <c r="B50" s="30"/>
      <c r="C50" s="30"/>
      <c r="D50" s="30"/>
      <c r="E50" s="30"/>
      <c r="F50" s="31"/>
      <c r="G50" s="30"/>
      <c r="H50" s="30"/>
      <c r="I50" s="30"/>
      <c r="J50" s="30"/>
      <c r="K50" s="32"/>
      <c r="L50" s="32"/>
      <c r="M50" s="33"/>
    </row>
    <row r="51" spans="2:13">
      <c r="B51" s="30"/>
      <c r="C51" s="30"/>
      <c r="D51" s="30"/>
      <c r="E51" s="30"/>
      <c r="F51" s="31"/>
      <c r="G51" s="30"/>
      <c r="H51" s="30"/>
      <c r="I51" s="30"/>
      <c r="J51" s="30"/>
      <c r="K51" s="32"/>
      <c r="L51" s="32"/>
      <c r="M51" s="33"/>
    </row>
    <row r="52" spans="2:13">
      <c r="B52" s="30"/>
      <c r="C52" s="30"/>
      <c r="D52" s="30"/>
      <c r="E52" s="30"/>
      <c r="F52" s="31"/>
      <c r="G52" s="30"/>
      <c r="H52" s="30"/>
      <c r="I52" s="30"/>
      <c r="J52" s="30"/>
      <c r="K52" s="32"/>
      <c r="L52" s="32"/>
      <c r="M52" s="33"/>
    </row>
    <row r="53" spans="2:13">
      <c r="B53" s="30"/>
      <c r="C53" s="30"/>
      <c r="D53" s="30"/>
      <c r="E53" s="30"/>
      <c r="F53" s="31"/>
      <c r="G53" s="30"/>
      <c r="H53" s="30"/>
      <c r="I53" s="30"/>
      <c r="J53" s="30"/>
      <c r="K53" s="32"/>
      <c r="L53" s="32"/>
      <c r="M53" s="33"/>
    </row>
    <row r="54" spans="2:13">
      <c r="B54" s="30"/>
      <c r="C54" s="30"/>
      <c r="D54" s="30"/>
      <c r="E54" s="30"/>
      <c r="F54" s="31"/>
      <c r="G54" s="30"/>
      <c r="H54" s="30"/>
      <c r="I54" s="30"/>
      <c r="J54" s="30"/>
      <c r="K54" s="32"/>
      <c r="L54" s="32"/>
      <c r="M54" s="33"/>
    </row>
    <row r="55" spans="2:13">
      <c r="B55" s="30"/>
      <c r="C55" s="30"/>
      <c r="D55" s="30"/>
      <c r="E55" s="30"/>
      <c r="F55" s="31"/>
      <c r="G55" s="30"/>
      <c r="H55" s="30"/>
      <c r="I55" s="30"/>
      <c r="J55" s="30"/>
      <c r="K55" s="32"/>
      <c r="L55" s="32"/>
      <c r="M55" s="33"/>
    </row>
    <row r="56" spans="2:13">
      <c r="B56" s="30"/>
      <c r="C56" s="30"/>
      <c r="D56" s="30"/>
      <c r="E56" s="30"/>
      <c r="F56" s="31"/>
      <c r="G56" s="30"/>
      <c r="H56" s="30"/>
      <c r="I56" s="30"/>
      <c r="J56" s="30"/>
      <c r="K56" s="32"/>
      <c r="L56" s="32"/>
      <c r="M56" s="33"/>
    </row>
    <row r="57" spans="2:13">
      <c r="B57" s="30"/>
      <c r="C57" s="30"/>
      <c r="D57" s="30"/>
      <c r="E57" s="30"/>
      <c r="F57" s="31"/>
      <c r="G57" s="30"/>
      <c r="H57" s="30"/>
      <c r="I57" s="30"/>
      <c r="J57" s="30"/>
      <c r="K57" s="32"/>
      <c r="L57" s="32"/>
      <c r="M57" s="33"/>
    </row>
    <row r="58" spans="2:13">
      <c r="B58" s="30"/>
      <c r="C58" s="30"/>
      <c r="D58" s="30"/>
      <c r="E58" s="30"/>
      <c r="F58" s="31"/>
      <c r="G58" s="30"/>
      <c r="H58" s="30"/>
      <c r="I58" s="30"/>
      <c r="J58" s="30"/>
      <c r="K58" s="32"/>
      <c r="L58" s="32"/>
      <c r="M58" s="33"/>
    </row>
    <row r="59" spans="2:13">
      <c r="B59" s="30"/>
      <c r="C59" s="30"/>
      <c r="D59" s="30"/>
      <c r="E59" s="30"/>
      <c r="F59" s="31"/>
      <c r="G59" s="30"/>
      <c r="H59" s="30"/>
      <c r="I59" s="30"/>
      <c r="J59" s="30"/>
      <c r="K59" s="32"/>
      <c r="L59" s="32"/>
      <c r="M59" s="33"/>
    </row>
    <row r="60" spans="2:13">
      <c r="B60" s="30"/>
      <c r="C60" s="30"/>
      <c r="D60" s="30"/>
      <c r="E60" s="30"/>
      <c r="F60" s="31"/>
      <c r="G60" s="30"/>
      <c r="H60" s="30"/>
      <c r="I60" s="30"/>
      <c r="J60" s="30"/>
      <c r="K60" s="32"/>
      <c r="L60" s="32"/>
      <c r="M60" s="33"/>
    </row>
    <row r="61" spans="2:13">
      <c r="B61" s="30"/>
      <c r="C61" s="30"/>
      <c r="D61" s="30"/>
      <c r="E61" s="30"/>
      <c r="F61" s="31"/>
      <c r="G61" s="30"/>
      <c r="H61" s="30"/>
      <c r="I61" s="30"/>
      <c r="J61" s="30"/>
      <c r="K61" s="32"/>
      <c r="L61" s="32"/>
      <c r="M61" s="33"/>
    </row>
    <row r="62" spans="2:13">
      <c r="B62" s="30"/>
      <c r="C62" s="30"/>
      <c r="D62" s="30"/>
      <c r="E62" s="30"/>
      <c r="F62" s="31"/>
      <c r="G62" s="30"/>
      <c r="H62" s="30"/>
      <c r="I62" s="30"/>
      <c r="J62" s="30"/>
      <c r="K62" s="32"/>
      <c r="L62" s="32"/>
      <c r="M62" s="33"/>
    </row>
    <row r="63" spans="2:13">
      <c r="B63" s="30"/>
      <c r="C63" s="30"/>
      <c r="D63" s="30"/>
      <c r="E63" s="30"/>
      <c r="F63" s="31"/>
      <c r="G63" s="30"/>
      <c r="H63" s="30"/>
      <c r="I63" s="30"/>
      <c r="J63" s="30"/>
      <c r="K63" s="32"/>
      <c r="L63" s="32"/>
      <c r="M63" s="33"/>
    </row>
    <row r="64" spans="2:13">
      <c r="B64" s="30"/>
      <c r="C64" s="30"/>
      <c r="D64" s="30"/>
      <c r="E64" s="30"/>
      <c r="F64" s="31"/>
      <c r="G64" s="30"/>
      <c r="H64" s="30"/>
      <c r="I64" s="30"/>
      <c r="J64" s="30"/>
      <c r="K64" s="32"/>
      <c r="L64" s="32"/>
      <c r="M64" s="33"/>
    </row>
    <row r="65" spans="2:13">
      <c r="B65" s="30"/>
      <c r="C65" s="30"/>
      <c r="D65" s="30"/>
      <c r="E65" s="30"/>
      <c r="F65" s="31"/>
      <c r="G65" s="30"/>
      <c r="H65" s="30"/>
      <c r="I65" s="30"/>
      <c r="J65" s="30"/>
      <c r="K65" s="32"/>
      <c r="L65" s="32"/>
      <c r="M65" s="33"/>
    </row>
    <row r="66" spans="2:13">
      <c r="B66" s="30"/>
      <c r="C66" s="30"/>
      <c r="D66" s="30"/>
      <c r="E66" s="30"/>
      <c r="F66" s="31"/>
      <c r="G66" s="30"/>
      <c r="H66" s="30"/>
      <c r="I66" s="30"/>
      <c r="J66" s="30"/>
      <c r="K66" s="32"/>
      <c r="L66" s="32"/>
      <c r="M66" s="33"/>
    </row>
    <row r="67" spans="2:13">
      <c r="B67" s="30"/>
      <c r="C67" s="30"/>
      <c r="D67" s="30"/>
      <c r="E67" s="30"/>
      <c r="F67" s="31"/>
      <c r="G67" s="30"/>
      <c r="H67" s="30"/>
      <c r="I67" s="30"/>
      <c r="J67" s="30"/>
      <c r="K67" s="32"/>
      <c r="L67" s="32"/>
      <c r="M67" s="33"/>
    </row>
    <row r="68" spans="2:13">
      <c r="B68" s="30"/>
      <c r="C68" s="30"/>
      <c r="D68" s="30"/>
      <c r="E68" s="30"/>
      <c r="F68" s="31"/>
      <c r="G68" s="30"/>
      <c r="H68" s="30"/>
      <c r="I68" s="30"/>
      <c r="J68" s="30"/>
      <c r="K68" s="32"/>
      <c r="L68" s="32"/>
      <c r="M68" s="33"/>
    </row>
    <row r="69" spans="2:13">
      <c r="B69" s="30"/>
      <c r="C69" s="30"/>
      <c r="D69" s="30"/>
      <c r="E69" s="30"/>
      <c r="F69" s="31"/>
      <c r="G69" s="30"/>
      <c r="H69" s="30"/>
      <c r="I69" s="30"/>
      <c r="J69" s="30"/>
      <c r="K69" s="32"/>
      <c r="L69" s="32"/>
      <c r="M69" s="33"/>
    </row>
    <row r="70" spans="2:13">
      <c r="B70" s="30"/>
      <c r="C70" s="30"/>
      <c r="D70" s="30"/>
      <c r="E70" s="30"/>
      <c r="F70" s="31"/>
      <c r="G70" s="30"/>
      <c r="H70" s="30"/>
      <c r="I70" s="30"/>
      <c r="J70" s="30"/>
      <c r="K70" s="32"/>
      <c r="L70" s="32"/>
      <c r="M70" s="33"/>
    </row>
    <row r="71" spans="2:13">
      <c r="B71" s="30"/>
      <c r="C71" s="30"/>
      <c r="D71" s="30"/>
      <c r="E71" s="30"/>
      <c r="F71" s="31"/>
      <c r="G71" s="30"/>
      <c r="H71" s="30"/>
      <c r="I71" s="30"/>
      <c r="J71" s="30"/>
      <c r="K71" s="32"/>
      <c r="L71" s="32"/>
      <c r="M71" s="33"/>
    </row>
    <row r="72" spans="2:13">
      <c r="B72" s="30"/>
      <c r="C72" s="30"/>
      <c r="D72" s="30"/>
      <c r="E72" s="30"/>
      <c r="F72" s="31"/>
      <c r="G72" s="30"/>
      <c r="H72" s="30"/>
      <c r="I72" s="30"/>
      <c r="J72" s="30"/>
      <c r="K72" s="32"/>
      <c r="L72" s="32"/>
      <c r="M72" s="33"/>
    </row>
    <row r="73" spans="2:13">
      <c r="B73" s="30"/>
      <c r="C73" s="30"/>
      <c r="D73" s="30"/>
      <c r="E73" s="30"/>
      <c r="F73" s="31"/>
      <c r="G73" s="30"/>
      <c r="H73" s="30"/>
      <c r="I73" s="30"/>
      <c r="J73" s="30"/>
      <c r="K73" s="32"/>
      <c r="L73" s="32"/>
      <c r="M73" s="33"/>
    </row>
    <row r="74" spans="2:13">
      <c r="B74" s="30"/>
      <c r="C74" s="30"/>
      <c r="D74" s="30"/>
      <c r="E74" s="30"/>
      <c r="F74" s="31"/>
      <c r="G74" s="30"/>
      <c r="H74" s="30"/>
      <c r="I74" s="30"/>
      <c r="J74" s="30"/>
      <c r="K74" s="32"/>
      <c r="L74" s="32"/>
      <c r="M74" s="33"/>
    </row>
    <row r="75" spans="2:13">
      <c r="B75" s="30"/>
      <c r="C75" s="30"/>
      <c r="D75" s="30"/>
      <c r="E75" s="30"/>
      <c r="F75" s="31"/>
      <c r="G75" s="30"/>
      <c r="H75" s="30"/>
      <c r="I75" s="30"/>
      <c r="J75" s="30"/>
      <c r="K75" s="32"/>
      <c r="L75" s="32"/>
      <c r="M75" s="33"/>
    </row>
  </sheetData>
  <mergeCells count="39">
    <mergeCell ref="B20:N20"/>
    <mergeCell ref="I16:I18"/>
    <mergeCell ref="B9:N9"/>
    <mergeCell ref="B11:N11"/>
    <mergeCell ref="N12:N13"/>
    <mergeCell ref="B15:N15"/>
    <mergeCell ref="N16:N18"/>
    <mergeCell ref="B19:N19"/>
    <mergeCell ref="I12:I13"/>
    <mergeCell ref="B14:N14"/>
    <mergeCell ref="B12:B13"/>
    <mergeCell ref="C12:C13"/>
    <mergeCell ref="D12:D13"/>
    <mergeCell ref="E12:E13"/>
    <mergeCell ref="B16:B18"/>
    <mergeCell ref="B2:N2"/>
    <mergeCell ref="B3:N3"/>
    <mergeCell ref="B4:N4"/>
    <mergeCell ref="B5:N5"/>
    <mergeCell ref="H6:I6"/>
    <mergeCell ref="N6:N7"/>
    <mergeCell ref="M6:M7"/>
    <mergeCell ref="B6:D6"/>
    <mergeCell ref="E6:E7"/>
    <mergeCell ref="F6:G6"/>
    <mergeCell ref="J6:J7"/>
    <mergeCell ref="L6:L7"/>
    <mergeCell ref="K6:K7"/>
    <mergeCell ref="C16:C18"/>
    <mergeCell ref="D16:D18"/>
    <mergeCell ref="E16:E18"/>
    <mergeCell ref="F16:F18"/>
    <mergeCell ref="G16:G18"/>
    <mergeCell ref="M16:M18"/>
    <mergeCell ref="H16:H18"/>
    <mergeCell ref="F12:F13"/>
    <mergeCell ref="M12:M13"/>
    <mergeCell ref="H12:H13"/>
    <mergeCell ref="G12:G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B1:O33"/>
  <sheetViews>
    <sheetView zoomScale="70" zoomScaleNormal="70" workbookViewId="0">
      <selection activeCell="B2" sqref="B2:N2"/>
    </sheetView>
  </sheetViews>
  <sheetFormatPr baseColWidth="10" defaultColWidth="11.42578125" defaultRowHeight="18"/>
  <cols>
    <col min="1" max="1" width="2" style="6" customWidth="1"/>
    <col min="2" max="2" width="4.5703125" style="17" customWidth="1"/>
    <col min="3" max="3" width="38.140625" style="17" customWidth="1"/>
    <col min="4" max="4" width="39.42578125" style="17" customWidth="1"/>
    <col min="5" max="5" width="27.140625" style="17" customWidth="1"/>
    <col min="6" max="6" width="17" style="29" customWidth="1"/>
    <col min="7" max="7" width="10.85546875" style="17" customWidth="1"/>
    <col min="8" max="9" width="20.85546875" style="17" customWidth="1"/>
    <col min="10" max="10" width="34.140625" style="17" customWidth="1"/>
    <col min="11" max="11" width="16.28515625" style="18" customWidth="1"/>
    <col min="12" max="12" width="17.42578125" style="12" customWidth="1"/>
    <col min="13" max="13" width="12.5703125" style="13" customWidth="1"/>
    <col min="14" max="14" width="68.5703125" style="289" customWidth="1"/>
    <col min="15" max="16384" width="11.42578125" style="6"/>
  </cols>
  <sheetData>
    <row r="1" spans="2:15" ht="31.5" customHeight="1" thickBot="1"/>
    <row r="2" spans="2:15" s="7" customFormat="1" ht="27" customHeight="1" thickBot="1">
      <c r="B2" s="551" t="s">
        <v>713</v>
      </c>
      <c r="C2" s="495"/>
      <c r="D2" s="495"/>
      <c r="E2" s="495"/>
      <c r="F2" s="495"/>
      <c r="G2" s="495"/>
      <c r="H2" s="495"/>
      <c r="I2" s="495"/>
      <c r="J2" s="495"/>
      <c r="K2" s="495"/>
      <c r="L2" s="495"/>
      <c r="M2" s="495"/>
      <c r="N2" s="496"/>
    </row>
    <row r="3" spans="2:15" s="7" customFormat="1" ht="121.5" customHeight="1" thickBot="1">
      <c r="B3" s="357" t="s">
        <v>228</v>
      </c>
      <c r="C3" s="493"/>
      <c r="D3" s="493"/>
      <c r="E3" s="493"/>
      <c r="F3" s="493"/>
      <c r="G3" s="493"/>
      <c r="H3" s="493"/>
      <c r="I3" s="493"/>
      <c r="J3" s="493"/>
      <c r="K3" s="493"/>
      <c r="L3" s="493"/>
      <c r="M3" s="493"/>
      <c r="N3" s="394"/>
    </row>
    <row r="4" spans="2:15" s="7" customFormat="1" ht="27.75" customHeight="1" thickBot="1">
      <c r="B4" s="325" t="s">
        <v>436</v>
      </c>
      <c r="C4" s="326"/>
      <c r="D4" s="326"/>
      <c r="E4" s="326"/>
      <c r="F4" s="326"/>
      <c r="G4" s="326"/>
      <c r="H4" s="326"/>
      <c r="I4" s="326"/>
      <c r="J4" s="326"/>
      <c r="K4" s="326"/>
      <c r="L4" s="326"/>
      <c r="M4" s="326"/>
      <c r="N4" s="327"/>
    </row>
    <row r="5" spans="2:15" ht="24" customHeight="1" thickBot="1">
      <c r="B5" s="325" t="s">
        <v>437</v>
      </c>
      <c r="C5" s="326"/>
      <c r="D5" s="326"/>
      <c r="E5" s="326"/>
      <c r="F5" s="326"/>
      <c r="G5" s="326"/>
      <c r="H5" s="326"/>
      <c r="I5" s="326"/>
      <c r="J5" s="326"/>
      <c r="K5" s="326"/>
      <c r="L5" s="326"/>
      <c r="M5" s="326"/>
      <c r="N5" s="327"/>
    </row>
    <row r="6" spans="2:15" s="8" customFormat="1" ht="45" customHeight="1" thickBot="1">
      <c r="B6" s="471" t="s">
        <v>1</v>
      </c>
      <c r="C6" s="471"/>
      <c r="D6" s="471"/>
      <c r="E6" s="338" t="s">
        <v>323</v>
      </c>
      <c r="F6" s="339" t="s">
        <v>2</v>
      </c>
      <c r="G6" s="339"/>
      <c r="H6" s="377" t="s">
        <v>319</v>
      </c>
      <c r="I6" s="379"/>
      <c r="J6" s="339" t="s">
        <v>3</v>
      </c>
      <c r="K6" s="339" t="s">
        <v>4</v>
      </c>
      <c r="L6" s="339" t="s">
        <v>324</v>
      </c>
      <c r="M6" s="336" t="s">
        <v>325</v>
      </c>
      <c r="N6" s="359" t="s">
        <v>707</v>
      </c>
    </row>
    <row r="7" spans="2:15" s="8" customFormat="1" ht="30" customHeight="1" thickBot="1">
      <c r="B7" s="124" t="s">
        <v>5</v>
      </c>
      <c r="C7" s="124" t="s">
        <v>6</v>
      </c>
      <c r="D7" s="124" t="s">
        <v>7</v>
      </c>
      <c r="E7" s="339"/>
      <c r="F7" s="85" t="s">
        <v>8</v>
      </c>
      <c r="G7" s="84" t="s">
        <v>9</v>
      </c>
      <c r="H7" s="84" t="s">
        <v>321</v>
      </c>
      <c r="I7" s="87" t="s">
        <v>322</v>
      </c>
      <c r="J7" s="383"/>
      <c r="K7" s="383"/>
      <c r="L7" s="383"/>
      <c r="M7" s="337"/>
      <c r="N7" s="588"/>
    </row>
    <row r="8" spans="2:15" ht="155.25" customHeight="1" thickBot="1">
      <c r="B8" s="582">
        <v>33</v>
      </c>
      <c r="C8" s="583" t="s">
        <v>377</v>
      </c>
      <c r="D8" s="546" t="s">
        <v>229</v>
      </c>
      <c r="E8" s="92" t="s">
        <v>103</v>
      </c>
      <c r="F8" s="549">
        <v>190000</v>
      </c>
      <c r="G8" s="589" t="s">
        <v>127</v>
      </c>
      <c r="H8" s="600">
        <v>0</v>
      </c>
      <c r="I8" s="578">
        <f>H8/F8</f>
        <v>0</v>
      </c>
      <c r="J8" s="94" t="s">
        <v>230</v>
      </c>
      <c r="K8" s="153" t="s">
        <v>143</v>
      </c>
      <c r="L8" s="153" t="s">
        <v>143</v>
      </c>
      <c r="M8" s="590">
        <v>1</v>
      </c>
      <c r="N8" s="362" t="s">
        <v>708</v>
      </c>
    </row>
    <row r="9" spans="2:15" ht="91.5" customHeight="1" thickBot="1">
      <c r="B9" s="582"/>
      <c r="C9" s="547"/>
      <c r="D9" s="547"/>
      <c r="E9" s="368" t="s">
        <v>105</v>
      </c>
      <c r="F9" s="549"/>
      <c r="G9" s="589"/>
      <c r="H9" s="601"/>
      <c r="I9" s="579"/>
      <c r="J9" s="94" t="s">
        <v>231</v>
      </c>
      <c r="K9" s="153" t="s">
        <v>86</v>
      </c>
      <c r="L9" s="153" t="s">
        <v>86</v>
      </c>
      <c r="M9" s="590"/>
      <c r="N9" s="572"/>
    </row>
    <row r="10" spans="2:15" ht="84" customHeight="1" thickBot="1">
      <c r="B10" s="582"/>
      <c r="C10" s="547"/>
      <c r="D10" s="547"/>
      <c r="E10" s="384"/>
      <c r="F10" s="549"/>
      <c r="G10" s="589"/>
      <c r="H10" s="602"/>
      <c r="I10" s="580"/>
      <c r="J10" s="94" t="s">
        <v>232</v>
      </c>
      <c r="K10" s="153" t="s">
        <v>219</v>
      </c>
      <c r="L10" s="153" t="s">
        <v>219</v>
      </c>
      <c r="M10" s="590"/>
      <c r="N10" s="573"/>
      <c r="O10" s="35"/>
    </row>
    <row r="11" spans="2:15" ht="128.25" customHeight="1" thickBot="1">
      <c r="B11" s="582">
        <v>34</v>
      </c>
      <c r="C11" s="583" t="s">
        <v>378</v>
      </c>
      <c r="D11" s="585" t="s">
        <v>233</v>
      </c>
      <c r="E11" s="161" t="s">
        <v>103</v>
      </c>
      <c r="F11" s="549">
        <v>360000</v>
      </c>
      <c r="G11" s="589" t="s">
        <v>127</v>
      </c>
      <c r="H11" s="600">
        <v>0</v>
      </c>
      <c r="I11" s="578">
        <f>H11/F11</f>
        <v>0</v>
      </c>
      <c r="J11" s="162" t="s">
        <v>234</v>
      </c>
      <c r="K11" s="153" t="s">
        <v>235</v>
      </c>
      <c r="L11" s="153" t="s">
        <v>235</v>
      </c>
      <c r="M11" s="590">
        <v>1</v>
      </c>
      <c r="N11" s="574" t="s">
        <v>708</v>
      </c>
    </row>
    <row r="12" spans="2:15" ht="133.5" customHeight="1" thickBot="1">
      <c r="B12" s="582"/>
      <c r="C12" s="584"/>
      <c r="D12" s="586"/>
      <c r="E12" s="368" t="s">
        <v>105</v>
      </c>
      <c r="F12" s="549"/>
      <c r="G12" s="589"/>
      <c r="H12" s="601"/>
      <c r="I12" s="579"/>
      <c r="J12" s="162" t="s">
        <v>236</v>
      </c>
      <c r="K12" s="153" t="s">
        <v>316</v>
      </c>
      <c r="L12" s="153" t="s">
        <v>316</v>
      </c>
      <c r="M12" s="590"/>
      <c r="N12" s="575"/>
    </row>
    <row r="13" spans="2:15" ht="114" customHeight="1" thickBot="1">
      <c r="B13" s="582"/>
      <c r="C13" s="584"/>
      <c r="D13" s="587"/>
      <c r="E13" s="384"/>
      <c r="F13" s="549"/>
      <c r="G13" s="589"/>
      <c r="H13" s="602"/>
      <c r="I13" s="580"/>
      <c r="J13" s="162" t="s">
        <v>237</v>
      </c>
      <c r="K13" s="153" t="s">
        <v>238</v>
      </c>
      <c r="L13" s="153" t="s">
        <v>238</v>
      </c>
      <c r="M13" s="590"/>
      <c r="N13" s="576"/>
    </row>
    <row r="14" spans="2:15" ht="27" customHeight="1" thickBot="1">
      <c r="B14" s="325" t="s">
        <v>438</v>
      </c>
      <c r="C14" s="326"/>
      <c r="D14" s="326"/>
      <c r="E14" s="326"/>
      <c r="F14" s="326"/>
      <c r="G14" s="326"/>
      <c r="H14" s="326"/>
      <c r="I14" s="326"/>
      <c r="J14" s="326"/>
      <c r="K14" s="326"/>
      <c r="L14" s="326"/>
      <c r="M14" s="326"/>
      <c r="N14" s="327"/>
    </row>
    <row r="15" spans="2:15" ht="27" customHeight="1" thickBot="1">
      <c r="B15" s="325" t="s">
        <v>439</v>
      </c>
      <c r="C15" s="326"/>
      <c r="D15" s="326"/>
      <c r="E15" s="326"/>
      <c r="F15" s="326"/>
      <c r="G15" s="326"/>
      <c r="H15" s="326"/>
      <c r="I15" s="326"/>
      <c r="J15" s="326"/>
      <c r="K15" s="326"/>
      <c r="L15" s="326"/>
      <c r="M15" s="326"/>
      <c r="N15" s="327"/>
    </row>
    <row r="16" spans="2:15" ht="165" customHeight="1" thickBot="1">
      <c r="B16" s="596">
        <v>35</v>
      </c>
      <c r="C16" s="419" t="s">
        <v>379</v>
      </c>
      <c r="D16" s="369" t="s">
        <v>239</v>
      </c>
      <c r="E16" s="163" t="s">
        <v>103</v>
      </c>
      <c r="F16" s="386">
        <v>375000</v>
      </c>
      <c r="G16" s="416" t="s">
        <v>127</v>
      </c>
      <c r="H16" s="539">
        <v>0</v>
      </c>
      <c r="I16" s="562">
        <f>H16/F16</f>
        <v>0</v>
      </c>
      <c r="J16" s="95" t="s">
        <v>240</v>
      </c>
      <c r="K16" s="152" t="s">
        <v>317</v>
      </c>
      <c r="L16" s="96" t="s">
        <v>317</v>
      </c>
      <c r="M16" s="581">
        <v>1</v>
      </c>
      <c r="N16" s="577" t="s">
        <v>708</v>
      </c>
    </row>
    <row r="17" spans="2:14" ht="135.75" customHeight="1" thickBot="1">
      <c r="B17" s="596"/>
      <c r="C17" s="598"/>
      <c r="D17" s="369"/>
      <c r="E17" s="368" t="s">
        <v>105</v>
      </c>
      <c r="F17" s="386"/>
      <c r="G17" s="416"/>
      <c r="H17" s="539"/>
      <c r="I17" s="562"/>
      <c r="J17" s="94" t="s">
        <v>241</v>
      </c>
      <c r="K17" s="153" t="s">
        <v>235</v>
      </c>
      <c r="L17" s="97" t="s">
        <v>235</v>
      </c>
      <c r="M17" s="581"/>
      <c r="N17" s="575"/>
    </row>
    <row r="18" spans="2:14" ht="133.5" customHeight="1" thickBot="1">
      <c r="B18" s="596"/>
      <c r="C18" s="598"/>
      <c r="D18" s="369"/>
      <c r="E18" s="369"/>
      <c r="F18" s="386"/>
      <c r="G18" s="416"/>
      <c r="H18" s="539"/>
      <c r="I18" s="562"/>
      <c r="J18" s="94" t="s">
        <v>242</v>
      </c>
      <c r="K18" s="153" t="s">
        <v>219</v>
      </c>
      <c r="L18" s="97" t="s">
        <v>219</v>
      </c>
      <c r="M18" s="581"/>
      <c r="N18" s="575"/>
    </row>
    <row r="19" spans="2:14" ht="128.25" customHeight="1" thickBot="1">
      <c r="B19" s="597"/>
      <c r="C19" s="599"/>
      <c r="D19" s="384"/>
      <c r="E19" s="384"/>
      <c r="F19" s="387"/>
      <c r="G19" s="417"/>
      <c r="H19" s="540"/>
      <c r="I19" s="563"/>
      <c r="J19" s="94" t="s">
        <v>243</v>
      </c>
      <c r="K19" s="153" t="s">
        <v>143</v>
      </c>
      <c r="L19" s="97" t="s">
        <v>143</v>
      </c>
      <c r="M19" s="423"/>
      <c r="N19" s="576"/>
    </row>
    <row r="20" spans="2:14" ht="25.5" customHeight="1" thickBot="1">
      <c r="B20" s="325" t="s">
        <v>440</v>
      </c>
      <c r="C20" s="326"/>
      <c r="D20" s="326"/>
      <c r="E20" s="326"/>
      <c r="F20" s="326"/>
      <c r="G20" s="326"/>
      <c r="H20" s="326"/>
      <c r="I20" s="326"/>
      <c r="J20" s="326"/>
      <c r="K20" s="326"/>
      <c r="L20" s="326"/>
      <c r="M20" s="326"/>
      <c r="N20" s="327"/>
    </row>
    <row r="21" spans="2:14" ht="25.5" customHeight="1" thickBot="1">
      <c r="B21" s="325" t="s">
        <v>441</v>
      </c>
      <c r="C21" s="326"/>
      <c r="D21" s="326"/>
      <c r="E21" s="326"/>
      <c r="F21" s="326"/>
      <c r="G21" s="326"/>
      <c r="H21" s="326"/>
      <c r="I21" s="326"/>
      <c r="J21" s="326"/>
      <c r="K21" s="326"/>
      <c r="L21" s="326"/>
      <c r="M21" s="326"/>
      <c r="N21" s="327"/>
    </row>
    <row r="22" spans="2:14" ht="105.75" customHeight="1" thickBot="1">
      <c r="B22" s="604">
        <v>36</v>
      </c>
      <c r="C22" s="545" t="s">
        <v>380</v>
      </c>
      <c r="D22" s="384" t="s">
        <v>244</v>
      </c>
      <c r="E22" s="155" t="s">
        <v>245</v>
      </c>
      <c r="F22" s="542">
        <v>18600</v>
      </c>
      <c r="G22" s="417" t="s">
        <v>246</v>
      </c>
      <c r="H22" s="539">
        <v>0</v>
      </c>
      <c r="I22" s="562">
        <f>H22/F22</f>
        <v>0</v>
      </c>
      <c r="J22" s="95" t="s">
        <v>247</v>
      </c>
      <c r="K22" s="152" t="s">
        <v>217</v>
      </c>
      <c r="L22" s="152" t="s">
        <v>217</v>
      </c>
      <c r="M22" s="591">
        <v>1</v>
      </c>
      <c r="N22" s="577" t="s">
        <v>708</v>
      </c>
    </row>
    <row r="23" spans="2:14" ht="75.75" thickBot="1">
      <c r="B23" s="582"/>
      <c r="C23" s="546"/>
      <c r="D23" s="547"/>
      <c r="E23" s="162" t="s">
        <v>25</v>
      </c>
      <c r="F23" s="549"/>
      <c r="G23" s="550"/>
      <c r="H23" s="539"/>
      <c r="I23" s="562"/>
      <c r="J23" s="94" t="s">
        <v>248</v>
      </c>
      <c r="K23" s="153" t="s">
        <v>217</v>
      </c>
      <c r="L23" s="288" t="s">
        <v>217</v>
      </c>
      <c r="M23" s="591"/>
      <c r="N23" s="574"/>
    </row>
    <row r="24" spans="2:14" ht="90" customHeight="1" thickBot="1">
      <c r="B24" s="582"/>
      <c r="C24" s="546"/>
      <c r="D24" s="547"/>
      <c r="E24" s="162" t="s">
        <v>18</v>
      </c>
      <c r="F24" s="549"/>
      <c r="G24" s="550"/>
      <c r="H24" s="539"/>
      <c r="I24" s="562"/>
      <c r="J24" s="368" t="s">
        <v>249</v>
      </c>
      <c r="K24" s="593" t="s">
        <v>214</v>
      </c>
      <c r="L24" s="593" t="s">
        <v>214</v>
      </c>
      <c r="M24" s="591"/>
      <c r="N24" s="574"/>
    </row>
    <row r="25" spans="2:14" ht="77.25" customHeight="1" thickBot="1">
      <c r="B25" s="582"/>
      <c r="C25" s="546"/>
      <c r="D25" s="547"/>
      <c r="E25" s="162" t="s">
        <v>36</v>
      </c>
      <c r="F25" s="549"/>
      <c r="G25" s="550"/>
      <c r="H25" s="539"/>
      <c r="I25" s="562"/>
      <c r="J25" s="369"/>
      <c r="K25" s="594"/>
      <c r="L25" s="594"/>
      <c r="M25" s="591"/>
      <c r="N25" s="574"/>
    </row>
    <row r="26" spans="2:14" ht="84.75" customHeight="1" thickBot="1">
      <c r="B26" s="582"/>
      <c r="C26" s="546"/>
      <c r="D26" s="547"/>
      <c r="E26" s="162" t="s">
        <v>38</v>
      </c>
      <c r="F26" s="549"/>
      <c r="G26" s="550"/>
      <c r="H26" s="540"/>
      <c r="I26" s="563"/>
      <c r="J26" s="384"/>
      <c r="K26" s="595"/>
      <c r="L26" s="595"/>
      <c r="M26" s="592"/>
      <c r="N26" s="603"/>
    </row>
    <row r="27" spans="2:14">
      <c r="L27" s="18"/>
      <c r="M27" s="36"/>
    </row>
    <row r="28" spans="2:14">
      <c r="L28" s="18"/>
      <c r="M28" s="36"/>
    </row>
    <row r="29" spans="2:14">
      <c r="L29" s="18"/>
      <c r="M29" s="36"/>
    </row>
    <row r="30" spans="2:14">
      <c r="L30" s="18"/>
      <c r="M30" s="36"/>
    </row>
    <row r="31" spans="2:14">
      <c r="L31" s="18"/>
      <c r="M31" s="36"/>
    </row>
    <row r="32" spans="2:14">
      <c r="L32" s="18"/>
      <c r="M32" s="36"/>
    </row>
    <row r="33" spans="12:13">
      <c r="L33" s="18"/>
      <c r="M33" s="36"/>
    </row>
  </sheetData>
  <mergeCells count="59">
    <mergeCell ref="B16:B19"/>
    <mergeCell ref="C16:C19"/>
    <mergeCell ref="H8:H10"/>
    <mergeCell ref="H11:H13"/>
    <mergeCell ref="H22:H26"/>
    <mergeCell ref="H16:H19"/>
    <mergeCell ref="B20:N20"/>
    <mergeCell ref="B21:N21"/>
    <mergeCell ref="N22:N26"/>
    <mergeCell ref="B22:B26"/>
    <mergeCell ref="C22:C26"/>
    <mergeCell ref="D22:D26"/>
    <mergeCell ref="F22:F26"/>
    <mergeCell ref="G22:G26"/>
    <mergeCell ref="D16:D19"/>
    <mergeCell ref="E17:E19"/>
    <mergeCell ref="M22:M26"/>
    <mergeCell ref="K24:K26"/>
    <mergeCell ref="L24:L26"/>
    <mergeCell ref="J24:J26"/>
    <mergeCell ref="I16:I19"/>
    <mergeCell ref="I22:I26"/>
    <mergeCell ref="F11:F13"/>
    <mergeCell ref="G11:G13"/>
    <mergeCell ref="M11:M13"/>
    <mergeCell ref="B8:B10"/>
    <mergeCell ref="C8:C10"/>
    <mergeCell ref="F8:F10"/>
    <mergeCell ref="G8:G10"/>
    <mergeCell ref="M8:M10"/>
    <mergeCell ref="N6:N7"/>
    <mergeCell ref="B2:N2"/>
    <mergeCell ref="B3:N3"/>
    <mergeCell ref="B4:N4"/>
    <mergeCell ref="B5:N5"/>
    <mergeCell ref="H6:I6"/>
    <mergeCell ref="B6:D6"/>
    <mergeCell ref="E6:E7"/>
    <mergeCell ref="F6:G6"/>
    <mergeCell ref="J6:J7"/>
    <mergeCell ref="K6:K7"/>
    <mergeCell ref="L6:L7"/>
    <mergeCell ref="M6:M7"/>
    <mergeCell ref="N8:N10"/>
    <mergeCell ref="N11:N13"/>
    <mergeCell ref="B14:N14"/>
    <mergeCell ref="B15:N15"/>
    <mergeCell ref="N16:N19"/>
    <mergeCell ref="I8:I10"/>
    <mergeCell ref="I11:I13"/>
    <mergeCell ref="F16:F19"/>
    <mergeCell ref="G16:G19"/>
    <mergeCell ref="M16:M19"/>
    <mergeCell ref="D8:D10"/>
    <mergeCell ref="E9:E10"/>
    <mergeCell ref="E12:E13"/>
    <mergeCell ref="B11:B13"/>
    <mergeCell ref="C11:C13"/>
    <mergeCell ref="D11:D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B1:N75"/>
  <sheetViews>
    <sheetView zoomScale="90" zoomScaleNormal="90" workbookViewId="0">
      <selection activeCell="B2" sqref="B2:N2"/>
    </sheetView>
  </sheetViews>
  <sheetFormatPr baseColWidth="10" defaultColWidth="11.42578125" defaultRowHeight="18"/>
  <cols>
    <col min="1" max="1" width="2" style="6" customWidth="1"/>
    <col min="2" max="2" width="4.5703125" style="17" customWidth="1"/>
    <col min="3" max="3" width="32.5703125" style="17" customWidth="1"/>
    <col min="4" max="4" width="35.85546875" style="17" customWidth="1"/>
    <col min="5" max="5" width="30.85546875" style="18" customWidth="1"/>
    <col min="6" max="6" width="15.42578125" style="29" customWidth="1"/>
    <col min="7" max="9" width="16.5703125" style="17" customWidth="1"/>
    <col min="10" max="10" width="42" style="17" customWidth="1"/>
    <col min="11" max="11" width="19" style="18" customWidth="1"/>
    <col min="12" max="12" width="17.28515625" style="12" customWidth="1"/>
    <col min="13" max="13" width="12.42578125" style="13" customWidth="1"/>
    <col min="14" max="14" width="76.85546875" style="34" customWidth="1"/>
    <col min="15" max="16384" width="11.42578125" style="6"/>
  </cols>
  <sheetData>
    <row r="1" spans="2:14" ht="15" customHeight="1" thickBot="1"/>
    <row r="2" spans="2:14" s="7" customFormat="1" ht="23.25" customHeight="1" thickBot="1">
      <c r="B2" s="551" t="s">
        <v>714</v>
      </c>
      <c r="C2" s="495"/>
      <c r="D2" s="495"/>
      <c r="E2" s="495"/>
      <c r="F2" s="495"/>
      <c r="G2" s="495"/>
      <c r="H2" s="495"/>
      <c r="I2" s="495"/>
      <c r="J2" s="495"/>
      <c r="K2" s="495"/>
      <c r="L2" s="495"/>
      <c r="M2" s="495"/>
      <c r="N2" s="496"/>
    </row>
    <row r="3" spans="2:14" s="7" customFormat="1" ht="90" customHeight="1" thickBot="1">
      <c r="B3" s="357" t="s">
        <v>250</v>
      </c>
      <c r="C3" s="493"/>
      <c r="D3" s="493"/>
      <c r="E3" s="493"/>
      <c r="F3" s="493"/>
      <c r="G3" s="493"/>
      <c r="H3" s="493"/>
      <c r="I3" s="493"/>
      <c r="J3" s="493"/>
      <c r="K3" s="493"/>
      <c r="L3" s="493"/>
      <c r="M3" s="493"/>
      <c r="N3" s="394"/>
    </row>
    <row r="4" spans="2:14" s="7" customFormat="1" ht="27" customHeight="1" thickBot="1">
      <c r="B4" s="325" t="s">
        <v>442</v>
      </c>
      <c r="C4" s="326"/>
      <c r="D4" s="326"/>
      <c r="E4" s="326"/>
      <c r="F4" s="326"/>
      <c r="G4" s="326"/>
      <c r="H4" s="326"/>
      <c r="I4" s="326"/>
      <c r="J4" s="326"/>
      <c r="K4" s="326"/>
      <c r="L4" s="326"/>
      <c r="M4" s="326"/>
      <c r="N4" s="327"/>
    </row>
    <row r="5" spans="2:14" ht="30.75" customHeight="1" thickBot="1">
      <c r="B5" s="555" t="s">
        <v>443</v>
      </c>
      <c r="C5" s="556"/>
      <c r="D5" s="556"/>
      <c r="E5" s="556"/>
      <c r="F5" s="556"/>
      <c r="G5" s="556"/>
      <c r="H5" s="556"/>
      <c r="I5" s="556"/>
      <c r="J5" s="556"/>
      <c r="K5" s="556"/>
      <c r="L5" s="556"/>
      <c r="M5" s="556"/>
      <c r="N5" s="557"/>
    </row>
    <row r="6" spans="2:14" s="8" customFormat="1" ht="41.25" customHeight="1" thickBot="1">
      <c r="B6" s="471" t="s">
        <v>1</v>
      </c>
      <c r="C6" s="471"/>
      <c r="D6" s="471"/>
      <c r="E6" s="338" t="s">
        <v>323</v>
      </c>
      <c r="F6" s="358" t="s">
        <v>2</v>
      </c>
      <c r="G6" s="396"/>
      <c r="H6" s="377" t="s">
        <v>319</v>
      </c>
      <c r="I6" s="379"/>
      <c r="J6" s="339" t="s">
        <v>3</v>
      </c>
      <c r="K6" s="339" t="s">
        <v>4</v>
      </c>
      <c r="L6" s="339" t="s">
        <v>324</v>
      </c>
      <c r="M6" s="336" t="s">
        <v>325</v>
      </c>
      <c r="N6" s="359" t="s">
        <v>707</v>
      </c>
    </row>
    <row r="7" spans="2:14" s="8" customFormat="1" ht="30" customHeight="1" thickBot="1">
      <c r="B7" s="124" t="s">
        <v>5</v>
      </c>
      <c r="C7" s="124" t="s">
        <v>6</v>
      </c>
      <c r="D7" s="124" t="s">
        <v>7</v>
      </c>
      <c r="E7" s="339"/>
      <c r="F7" s="144" t="s">
        <v>8</v>
      </c>
      <c r="G7" s="124" t="s">
        <v>9</v>
      </c>
      <c r="H7" s="84" t="s">
        <v>321</v>
      </c>
      <c r="I7" s="87" t="s">
        <v>322</v>
      </c>
      <c r="J7" s="383"/>
      <c r="K7" s="383"/>
      <c r="L7" s="383"/>
      <c r="M7" s="337"/>
      <c r="N7" s="339"/>
    </row>
    <row r="8" spans="2:14" ht="281.25" customHeight="1" thickBot="1">
      <c r="B8" s="582">
        <v>37</v>
      </c>
      <c r="C8" s="583" t="s">
        <v>381</v>
      </c>
      <c r="D8" s="546" t="s">
        <v>251</v>
      </c>
      <c r="E8" s="614" t="s">
        <v>190</v>
      </c>
      <c r="F8" s="549">
        <v>112383</v>
      </c>
      <c r="G8" s="589" t="s">
        <v>191</v>
      </c>
      <c r="H8" s="600">
        <v>0</v>
      </c>
      <c r="I8" s="610">
        <f>H8/F8</f>
        <v>0</v>
      </c>
      <c r="J8" s="94" t="s">
        <v>252</v>
      </c>
      <c r="K8" s="97" t="s">
        <v>253</v>
      </c>
      <c r="L8" s="153" t="s">
        <v>253</v>
      </c>
      <c r="M8" s="538">
        <v>0.8</v>
      </c>
      <c r="N8" s="577" t="s">
        <v>708</v>
      </c>
    </row>
    <row r="9" spans="2:14" ht="267" customHeight="1" thickBot="1">
      <c r="B9" s="622"/>
      <c r="C9" s="368"/>
      <c r="D9" s="368"/>
      <c r="E9" s="370"/>
      <c r="F9" s="615"/>
      <c r="G9" s="620"/>
      <c r="H9" s="601"/>
      <c r="I9" s="611"/>
      <c r="J9" s="92" t="s">
        <v>254</v>
      </c>
      <c r="K9" s="90" t="s">
        <v>200</v>
      </c>
      <c r="L9" s="164" t="s">
        <v>200</v>
      </c>
      <c r="M9" s="621"/>
      <c r="N9" s="575"/>
    </row>
    <row r="10" spans="2:14" ht="24.75" customHeight="1" thickBot="1">
      <c r="B10" s="325" t="s">
        <v>444</v>
      </c>
      <c r="C10" s="326"/>
      <c r="D10" s="326"/>
      <c r="E10" s="326"/>
      <c r="F10" s="326"/>
      <c r="G10" s="326"/>
      <c r="H10" s="326"/>
      <c r="I10" s="326"/>
      <c r="J10" s="326"/>
      <c r="K10" s="326"/>
      <c r="L10" s="326"/>
      <c r="M10" s="326"/>
      <c r="N10" s="327"/>
    </row>
    <row r="11" spans="2:14" ht="105.75" customHeight="1" thickBot="1">
      <c r="B11" s="382">
        <v>38</v>
      </c>
      <c r="C11" s="374" t="s">
        <v>382</v>
      </c>
      <c r="D11" s="585" t="s">
        <v>255</v>
      </c>
      <c r="E11" s="370" t="s">
        <v>256</v>
      </c>
      <c r="F11" s="385">
        <v>50715</v>
      </c>
      <c r="G11" s="617" t="s">
        <v>257</v>
      </c>
      <c r="H11" s="544">
        <v>0</v>
      </c>
      <c r="I11" s="561">
        <f>H11/F11</f>
        <v>0</v>
      </c>
      <c r="J11" s="94" t="s">
        <v>258</v>
      </c>
      <c r="K11" s="97" t="s">
        <v>86</v>
      </c>
      <c r="L11" s="97" t="s">
        <v>86</v>
      </c>
      <c r="M11" s="422">
        <v>1</v>
      </c>
      <c r="N11" s="577" t="s">
        <v>708</v>
      </c>
    </row>
    <row r="12" spans="2:14" ht="119.25" customHeight="1" thickBot="1">
      <c r="B12" s="596"/>
      <c r="C12" s="598"/>
      <c r="D12" s="598"/>
      <c r="E12" s="371"/>
      <c r="F12" s="386"/>
      <c r="G12" s="618"/>
      <c r="H12" s="539"/>
      <c r="I12" s="562"/>
      <c r="J12" s="94" t="s">
        <v>259</v>
      </c>
      <c r="K12" s="97" t="s">
        <v>86</v>
      </c>
      <c r="L12" s="165" t="s">
        <v>86</v>
      </c>
      <c r="M12" s="581"/>
      <c r="N12" s="575"/>
    </row>
    <row r="13" spans="2:14" ht="99.75" customHeight="1" thickBot="1">
      <c r="B13" s="596"/>
      <c r="C13" s="599"/>
      <c r="D13" s="599"/>
      <c r="E13" s="393"/>
      <c r="F13" s="387"/>
      <c r="G13" s="619"/>
      <c r="H13" s="540"/>
      <c r="I13" s="563"/>
      <c r="J13" s="94" t="s">
        <v>260</v>
      </c>
      <c r="K13" s="97" t="s">
        <v>86</v>
      </c>
      <c r="L13" s="97" t="s">
        <v>86</v>
      </c>
      <c r="M13" s="423"/>
      <c r="N13" s="576"/>
    </row>
    <row r="14" spans="2:14" ht="26.25" customHeight="1" thickBot="1">
      <c r="B14" s="605" t="s">
        <v>445</v>
      </c>
      <c r="C14" s="606"/>
      <c r="D14" s="606"/>
      <c r="E14" s="606"/>
      <c r="F14" s="606"/>
      <c r="G14" s="606"/>
      <c r="H14" s="606"/>
      <c r="I14" s="606"/>
      <c r="J14" s="606"/>
      <c r="K14" s="606"/>
      <c r="L14" s="606"/>
      <c r="M14" s="606"/>
      <c r="N14" s="607"/>
    </row>
    <row r="15" spans="2:14" ht="27" customHeight="1" thickBot="1">
      <c r="B15" s="325" t="s">
        <v>446</v>
      </c>
      <c r="C15" s="326"/>
      <c r="D15" s="326"/>
      <c r="E15" s="326"/>
      <c r="F15" s="326"/>
      <c r="G15" s="326"/>
      <c r="H15" s="326"/>
      <c r="I15" s="326"/>
      <c r="J15" s="326"/>
      <c r="K15" s="326"/>
      <c r="L15" s="326"/>
      <c r="M15" s="326"/>
      <c r="N15" s="327"/>
    </row>
    <row r="16" spans="2:14" ht="56.25" customHeight="1" thickBot="1">
      <c r="B16" s="604">
        <v>39</v>
      </c>
      <c r="C16" s="545" t="s">
        <v>383</v>
      </c>
      <c r="D16" s="587" t="s">
        <v>261</v>
      </c>
      <c r="E16" s="393" t="s">
        <v>262</v>
      </c>
      <c r="F16" s="542">
        <v>0</v>
      </c>
      <c r="G16" s="616"/>
      <c r="H16" s="601">
        <v>0</v>
      </c>
      <c r="I16" s="612">
        <v>0</v>
      </c>
      <c r="J16" s="166" t="s">
        <v>263</v>
      </c>
      <c r="K16" s="96" t="s">
        <v>86</v>
      </c>
      <c r="L16" s="152" t="s">
        <v>86</v>
      </c>
      <c r="M16" s="543">
        <v>1</v>
      </c>
      <c r="N16" s="608" t="s">
        <v>708</v>
      </c>
    </row>
    <row r="17" spans="2:14" ht="97.5" customHeight="1" thickBot="1">
      <c r="B17" s="582"/>
      <c r="C17" s="584"/>
      <c r="D17" s="626"/>
      <c r="E17" s="614"/>
      <c r="F17" s="549"/>
      <c r="G17" s="589"/>
      <c r="H17" s="602"/>
      <c r="I17" s="613"/>
      <c r="J17" s="162" t="s">
        <v>264</v>
      </c>
      <c r="K17" s="97" t="s">
        <v>86</v>
      </c>
      <c r="L17" s="153" t="s">
        <v>86</v>
      </c>
      <c r="M17" s="543"/>
      <c r="N17" s="609"/>
    </row>
    <row r="18" spans="2:14" ht="92.25" customHeight="1" thickBot="1">
      <c r="B18" s="582">
        <v>40</v>
      </c>
      <c r="C18" s="583" t="s">
        <v>384</v>
      </c>
      <c r="D18" s="368" t="s">
        <v>265</v>
      </c>
      <c r="E18" s="614" t="s">
        <v>262</v>
      </c>
      <c r="F18" s="549">
        <v>0</v>
      </c>
      <c r="G18" s="589"/>
      <c r="H18" s="600">
        <v>0</v>
      </c>
      <c r="I18" s="610">
        <v>0</v>
      </c>
      <c r="J18" s="167" t="s">
        <v>266</v>
      </c>
      <c r="K18" s="97" t="s">
        <v>86</v>
      </c>
      <c r="L18" s="153" t="s">
        <v>86</v>
      </c>
      <c r="M18" s="538">
        <v>1</v>
      </c>
      <c r="N18" s="368" t="s">
        <v>708</v>
      </c>
    </row>
    <row r="19" spans="2:14" ht="123" customHeight="1" thickBot="1">
      <c r="B19" s="582"/>
      <c r="C19" s="546"/>
      <c r="D19" s="369"/>
      <c r="E19" s="614"/>
      <c r="F19" s="549"/>
      <c r="G19" s="589"/>
      <c r="H19" s="601"/>
      <c r="I19" s="611"/>
      <c r="J19" s="162" t="s">
        <v>267</v>
      </c>
      <c r="K19" s="97" t="s">
        <v>86</v>
      </c>
      <c r="L19" s="153" t="s">
        <v>86</v>
      </c>
      <c r="M19" s="538"/>
      <c r="N19" s="369"/>
    </row>
    <row r="20" spans="2:14" ht="149.25" customHeight="1" thickBot="1">
      <c r="B20" s="582"/>
      <c r="C20" s="546"/>
      <c r="D20" s="384"/>
      <c r="E20" s="614"/>
      <c r="F20" s="549"/>
      <c r="G20" s="589"/>
      <c r="H20" s="602"/>
      <c r="I20" s="613"/>
      <c r="J20" s="167" t="s">
        <v>342</v>
      </c>
      <c r="K20" s="97" t="s">
        <v>86</v>
      </c>
      <c r="L20" s="153" t="s">
        <v>86</v>
      </c>
      <c r="M20" s="538"/>
      <c r="N20" s="384"/>
    </row>
    <row r="21" spans="2:14" ht="84" customHeight="1" thickBot="1">
      <c r="B21" s="582">
        <v>41</v>
      </c>
      <c r="C21" s="583" t="s">
        <v>385</v>
      </c>
      <c r="D21" s="368" t="s">
        <v>268</v>
      </c>
      <c r="E21" s="614" t="s">
        <v>269</v>
      </c>
      <c r="F21" s="549">
        <v>0</v>
      </c>
      <c r="G21" s="589"/>
      <c r="H21" s="600">
        <v>0</v>
      </c>
      <c r="I21" s="610">
        <v>0</v>
      </c>
      <c r="J21" s="167" t="s">
        <v>270</v>
      </c>
      <c r="K21" s="97" t="s">
        <v>86</v>
      </c>
      <c r="L21" s="153" t="s">
        <v>86</v>
      </c>
      <c r="M21" s="590">
        <v>1</v>
      </c>
      <c r="N21" s="368" t="s">
        <v>708</v>
      </c>
    </row>
    <row r="22" spans="2:14" ht="88.5" customHeight="1" thickBot="1">
      <c r="B22" s="582"/>
      <c r="C22" s="546"/>
      <c r="D22" s="369"/>
      <c r="E22" s="614"/>
      <c r="F22" s="549"/>
      <c r="G22" s="589"/>
      <c r="H22" s="601"/>
      <c r="I22" s="611"/>
      <c r="J22" s="162" t="s">
        <v>271</v>
      </c>
      <c r="K22" s="97" t="s">
        <v>86</v>
      </c>
      <c r="L22" s="153" t="s">
        <v>86</v>
      </c>
      <c r="M22" s="590"/>
      <c r="N22" s="369"/>
    </row>
    <row r="23" spans="2:14" ht="154.5" customHeight="1" thickBot="1">
      <c r="B23" s="582"/>
      <c r="C23" s="546"/>
      <c r="D23" s="384"/>
      <c r="E23" s="614"/>
      <c r="F23" s="549"/>
      <c r="G23" s="589"/>
      <c r="H23" s="602"/>
      <c r="I23" s="613"/>
      <c r="J23" s="167" t="s">
        <v>272</v>
      </c>
      <c r="K23" s="97" t="s">
        <v>86</v>
      </c>
      <c r="L23" s="153" t="s">
        <v>86</v>
      </c>
      <c r="M23" s="590"/>
      <c r="N23" s="384"/>
    </row>
    <row r="24" spans="2:14" ht="25.5" customHeight="1" thickBot="1">
      <c r="B24" s="325" t="s">
        <v>543</v>
      </c>
      <c r="C24" s="326"/>
      <c r="D24" s="326"/>
      <c r="E24" s="326"/>
      <c r="F24" s="326"/>
      <c r="G24" s="326"/>
      <c r="H24" s="326"/>
      <c r="I24" s="326"/>
      <c r="J24" s="326"/>
      <c r="K24" s="326"/>
      <c r="L24" s="326"/>
      <c r="M24" s="326"/>
      <c r="N24" s="327"/>
    </row>
    <row r="25" spans="2:14" ht="66" customHeight="1" thickBot="1">
      <c r="B25" s="637">
        <v>42</v>
      </c>
      <c r="C25" s="639" t="s">
        <v>386</v>
      </c>
      <c r="D25" s="428" t="s">
        <v>273</v>
      </c>
      <c r="E25" s="641" t="s">
        <v>274</v>
      </c>
      <c r="F25" s="643">
        <v>0</v>
      </c>
      <c r="G25" s="633"/>
      <c r="H25" s="517">
        <v>0</v>
      </c>
      <c r="I25" s="645">
        <v>0</v>
      </c>
      <c r="J25" s="122" t="s">
        <v>275</v>
      </c>
      <c r="K25" s="96" t="s">
        <v>86</v>
      </c>
      <c r="L25" s="128" t="s">
        <v>86</v>
      </c>
      <c r="M25" s="478">
        <v>0.67</v>
      </c>
      <c r="N25" s="577" t="s">
        <v>708</v>
      </c>
    </row>
    <row r="26" spans="2:14" ht="103.5" customHeight="1" thickBot="1">
      <c r="B26" s="638"/>
      <c r="C26" s="346"/>
      <c r="D26" s="640"/>
      <c r="E26" s="642"/>
      <c r="F26" s="644"/>
      <c r="G26" s="634"/>
      <c r="H26" s="518"/>
      <c r="I26" s="470"/>
      <c r="J26" s="107" t="s">
        <v>276</v>
      </c>
      <c r="K26" s="97" t="s">
        <v>86</v>
      </c>
      <c r="L26" s="124" t="s">
        <v>86</v>
      </c>
      <c r="M26" s="478"/>
      <c r="N26" s="574"/>
    </row>
    <row r="27" spans="2:14" ht="111.75" customHeight="1" thickBot="1">
      <c r="B27" s="638"/>
      <c r="C27" s="346"/>
      <c r="D27" s="640"/>
      <c r="E27" s="642"/>
      <c r="F27" s="644"/>
      <c r="G27" s="634"/>
      <c r="H27" s="518"/>
      <c r="I27" s="471"/>
      <c r="J27" s="107" t="s">
        <v>277</v>
      </c>
      <c r="K27" s="97" t="s">
        <v>86</v>
      </c>
      <c r="L27" s="124" t="s">
        <v>401</v>
      </c>
      <c r="M27" s="478"/>
      <c r="N27" s="603"/>
    </row>
    <row r="28" spans="2:14" s="8" customFormat="1" ht="53.25" customHeight="1" thickBot="1">
      <c r="B28" s="470">
        <v>43</v>
      </c>
      <c r="C28" s="437" t="s">
        <v>387</v>
      </c>
      <c r="D28" s="341" t="s">
        <v>278</v>
      </c>
      <c r="E28" s="470" t="s">
        <v>269</v>
      </c>
      <c r="F28" s="623">
        <v>0</v>
      </c>
      <c r="G28" s="631"/>
      <c r="H28" s="518">
        <v>0</v>
      </c>
      <c r="I28" s="635">
        <v>0</v>
      </c>
      <c r="J28" s="102" t="s">
        <v>279</v>
      </c>
      <c r="K28" s="97" t="s">
        <v>86</v>
      </c>
      <c r="L28" s="124" t="s">
        <v>86</v>
      </c>
      <c r="M28" s="480">
        <v>1</v>
      </c>
      <c r="N28" s="577" t="s">
        <v>708</v>
      </c>
    </row>
    <row r="29" spans="2:14" s="8" customFormat="1" ht="66.75" customHeight="1" thickBot="1">
      <c r="B29" s="470"/>
      <c r="C29" s="341"/>
      <c r="D29" s="341"/>
      <c r="E29" s="470"/>
      <c r="F29" s="623"/>
      <c r="G29" s="631"/>
      <c r="H29" s="518"/>
      <c r="I29" s="470"/>
      <c r="J29" s="102" t="s">
        <v>280</v>
      </c>
      <c r="K29" s="97" t="s">
        <v>86</v>
      </c>
      <c r="L29" s="124" t="s">
        <v>86</v>
      </c>
      <c r="M29" s="478"/>
      <c r="N29" s="574"/>
    </row>
    <row r="30" spans="2:14" ht="123" customHeight="1" thickBot="1">
      <c r="B30" s="471"/>
      <c r="C30" s="342"/>
      <c r="D30" s="342"/>
      <c r="E30" s="471"/>
      <c r="F30" s="624"/>
      <c r="G30" s="632"/>
      <c r="H30" s="518"/>
      <c r="I30" s="471"/>
      <c r="J30" s="102" t="s">
        <v>281</v>
      </c>
      <c r="K30" s="97" t="s">
        <v>86</v>
      </c>
      <c r="L30" s="124" t="s">
        <v>86</v>
      </c>
      <c r="M30" s="479"/>
      <c r="N30" s="603"/>
    </row>
    <row r="31" spans="2:14" ht="27" customHeight="1" thickBot="1">
      <c r="B31" s="325" t="s">
        <v>447</v>
      </c>
      <c r="C31" s="326"/>
      <c r="D31" s="326"/>
      <c r="E31" s="326"/>
      <c r="F31" s="326"/>
      <c r="G31" s="326"/>
      <c r="H31" s="326"/>
      <c r="I31" s="326"/>
      <c r="J31" s="326"/>
      <c r="K31" s="326"/>
      <c r="L31" s="326"/>
      <c r="M31" s="326"/>
      <c r="N31" s="327"/>
    </row>
    <row r="32" spans="2:14" ht="60" customHeight="1" thickBot="1">
      <c r="B32" s="469">
        <v>44</v>
      </c>
      <c r="C32" s="360" t="s">
        <v>388</v>
      </c>
      <c r="D32" s="362" t="s">
        <v>282</v>
      </c>
      <c r="E32" s="362" t="s">
        <v>283</v>
      </c>
      <c r="F32" s="625">
        <v>0</v>
      </c>
      <c r="G32" s="636"/>
      <c r="H32" s="629">
        <v>0</v>
      </c>
      <c r="I32" s="635">
        <v>0</v>
      </c>
      <c r="J32" s="102" t="s">
        <v>284</v>
      </c>
      <c r="K32" s="97" t="s">
        <v>86</v>
      </c>
      <c r="L32" s="124" t="s">
        <v>86</v>
      </c>
      <c r="M32" s="485">
        <v>1</v>
      </c>
      <c r="N32" s="577" t="s">
        <v>708</v>
      </c>
    </row>
    <row r="33" spans="2:14" ht="88.5" customHeight="1" thickBot="1">
      <c r="B33" s="470"/>
      <c r="C33" s="341"/>
      <c r="D33" s="341"/>
      <c r="E33" s="341"/>
      <c r="F33" s="623"/>
      <c r="G33" s="631"/>
      <c r="H33" s="630"/>
      <c r="I33" s="470"/>
      <c r="J33" s="102" t="s">
        <v>285</v>
      </c>
      <c r="K33" s="84" t="s">
        <v>286</v>
      </c>
      <c r="L33" s="124" t="s">
        <v>253</v>
      </c>
      <c r="M33" s="486"/>
      <c r="N33" s="574"/>
    </row>
    <row r="34" spans="2:14" ht="60" customHeight="1" thickBot="1">
      <c r="B34" s="471"/>
      <c r="C34" s="342"/>
      <c r="D34" s="342"/>
      <c r="E34" s="342"/>
      <c r="F34" s="624"/>
      <c r="G34" s="632"/>
      <c r="H34" s="517"/>
      <c r="I34" s="471"/>
      <c r="J34" s="102" t="s">
        <v>287</v>
      </c>
      <c r="K34" s="97" t="s">
        <v>86</v>
      </c>
      <c r="L34" s="124" t="s">
        <v>86</v>
      </c>
      <c r="M34" s="487"/>
      <c r="N34" s="603"/>
    </row>
    <row r="35" spans="2:14" ht="60" customHeight="1" thickBot="1">
      <c r="B35" s="469">
        <v>45</v>
      </c>
      <c r="C35" s="360" t="s">
        <v>389</v>
      </c>
      <c r="D35" s="362" t="s">
        <v>288</v>
      </c>
      <c r="E35" s="359" t="s">
        <v>289</v>
      </c>
      <c r="F35" s="625">
        <v>163261</v>
      </c>
      <c r="G35" s="359" t="s">
        <v>153</v>
      </c>
      <c r="H35" s="457">
        <v>0</v>
      </c>
      <c r="I35" s="335">
        <f>H35/F35</f>
        <v>0</v>
      </c>
      <c r="J35" s="102" t="s">
        <v>290</v>
      </c>
      <c r="K35" s="97" t="s">
        <v>238</v>
      </c>
      <c r="L35" s="124" t="s">
        <v>405</v>
      </c>
      <c r="M35" s="627">
        <v>0.97499999999999998</v>
      </c>
      <c r="N35" s="577" t="s">
        <v>708</v>
      </c>
    </row>
    <row r="36" spans="2:14" ht="214.5" customHeight="1" thickBot="1">
      <c r="B36" s="470"/>
      <c r="C36" s="341"/>
      <c r="D36" s="341"/>
      <c r="E36" s="338"/>
      <c r="F36" s="623"/>
      <c r="G36" s="338"/>
      <c r="H36" s="459"/>
      <c r="I36" s="337"/>
      <c r="J36" s="102" t="s">
        <v>291</v>
      </c>
      <c r="K36" s="97" t="s">
        <v>292</v>
      </c>
      <c r="L36" s="124" t="s">
        <v>292</v>
      </c>
      <c r="M36" s="628"/>
      <c r="N36" s="576"/>
    </row>
    <row r="37" spans="2:14" ht="87" customHeight="1" thickBot="1">
      <c r="B37" s="469">
        <v>46</v>
      </c>
      <c r="C37" s="360" t="s">
        <v>390</v>
      </c>
      <c r="D37" s="362" t="s">
        <v>293</v>
      </c>
      <c r="E37" s="359" t="s">
        <v>152</v>
      </c>
      <c r="F37" s="625">
        <v>153820</v>
      </c>
      <c r="G37" s="359" t="s">
        <v>153</v>
      </c>
      <c r="H37" s="457">
        <v>0</v>
      </c>
      <c r="I37" s="335">
        <f>H37/F37</f>
        <v>0</v>
      </c>
      <c r="J37" s="102" t="s">
        <v>294</v>
      </c>
      <c r="K37" s="97" t="s">
        <v>139</v>
      </c>
      <c r="L37" s="124" t="s">
        <v>139</v>
      </c>
      <c r="M37" s="485">
        <v>1</v>
      </c>
      <c r="N37" s="577" t="s">
        <v>708</v>
      </c>
    </row>
    <row r="38" spans="2:14" ht="115.5" customHeight="1" thickBot="1">
      <c r="B38" s="471"/>
      <c r="C38" s="342"/>
      <c r="D38" s="342"/>
      <c r="E38" s="339"/>
      <c r="F38" s="624"/>
      <c r="G38" s="339"/>
      <c r="H38" s="459"/>
      <c r="I38" s="337"/>
      <c r="J38" s="102" t="s">
        <v>295</v>
      </c>
      <c r="K38" s="97" t="s">
        <v>296</v>
      </c>
      <c r="L38" s="124" t="s">
        <v>296</v>
      </c>
      <c r="M38" s="487"/>
      <c r="N38" s="576"/>
    </row>
    <row r="39" spans="2:14">
      <c r="L39" s="18"/>
      <c r="M39" s="36"/>
    </row>
    <row r="40" spans="2:14">
      <c r="L40" s="18"/>
      <c r="M40" s="36"/>
    </row>
    <row r="41" spans="2:14">
      <c r="L41" s="18"/>
      <c r="M41" s="36"/>
    </row>
    <row r="42" spans="2:14">
      <c r="L42" s="18"/>
      <c r="M42" s="36"/>
    </row>
    <row r="43" spans="2:14">
      <c r="L43" s="18"/>
      <c r="M43" s="36"/>
    </row>
    <row r="44" spans="2:14">
      <c r="L44" s="18"/>
      <c r="M44" s="36"/>
    </row>
    <row r="45" spans="2:14">
      <c r="L45" s="18"/>
      <c r="M45" s="36"/>
    </row>
    <row r="46" spans="2:14">
      <c r="L46" s="18"/>
      <c r="M46" s="36"/>
    </row>
    <row r="47" spans="2:14">
      <c r="L47" s="18"/>
      <c r="M47" s="36"/>
    </row>
    <row r="48" spans="2:14">
      <c r="L48" s="18"/>
      <c r="M48" s="36"/>
    </row>
    <row r="49" spans="12:13">
      <c r="L49" s="18"/>
      <c r="M49" s="36"/>
    </row>
    <row r="50" spans="12:13">
      <c r="L50" s="18"/>
      <c r="M50" s="36"/>
    </row>
    <row r="51" spans="12:13">
      <c r="L51" s="18"/>
      <c r="M51" s="36"/>
    </row>
    <row r="52" spans="12:13">
      <c r="L52" s="18"/>
      <c r="M52" s="36"/>
    </row>
    <row r="53" spans="12:13">
      <c r="L53" s="18"/>
      <c r="M53" s="36"/>
    </row>
    <row r="54" spans="12:13">
      <c r="L54" s="18"/>
      <c r="M54" s="36"/>
    </row>
    <row r="55" spans="12:13">
      <c r="L55" s="18"/>
      <c r="M55" s="36"/>
    </row>
    <row r="56" spans="12:13">
      <c r="L56" s="18"/>
      <c r="M56" s="36"/>
    </row>
    <row r="57" spans="12:13">
      <c r="L57" s="18"/>
      <c r="M57" s="36"/>
    </row>
    <row r="58" spans="12:13">
      <c r="L58" s="18"/>
      <c r="M58" s="36"/>
    </row>
    <row r="59" spans="12:13">
      <c r="L59" s="18"/>
      <c r="M59" s="36"/>
    </row>
    <row r="60" spans="12:13">
      <c r="L60" s="18"/>
      <c r="M60" s="36"/>
    </row>
    <row r="61" spans="12:13">
      <c r="L61" s="18"/>
      <c r="M61" s="36"/>
    </row>
    <row r="62" spans="12:13">
      <c r="L62" s="18"/>
      <c r="M62" s="36"/>
    </row>
    <row r="63" spans="12:13">
      <c r="L63" s="18"/>
      <c r="M63" s="36"/>
    </row>
    <row r="64" spans="12:13">
      <c r="L64" s="18"/>
      <c r="M64" s="36"/>
    </row>
    <row r="65" spans="12:13">
      <c r="L65" s="18"/>
      <c r="M65" s="36"/>
    </row>
    <row r="66" spans="12:13">
      <c r="L66" s="18"/>
      <c r="M66" s="36"/>
    </row>
    <row r="67" spans="12:13">
      <c r="L67" s="18"/>
      <c r="M67" s="36"/>
    </row>
    <row r="68" spans="12:13">
      <c r="L68" s="18"/>
      <c r="M68" s="36"/>
    </row>
    <row r="69" spans="12:13">
      <c r="L69" s="18"/>
      <c r="M69" s="36"/>
    </row>
    <row r="70" spans="12:13">
      <c r="L70" s="18"/>
      <c r="M70" s="36"/>
    </row>
    <row r="71" spans="12:13">
      <c r="L71" s="18"/>
      <c r="M71" s="36"/>
    </row>
    <row r="72" spans="12:13">
      <c r="L72" s="18"/>
      <c r="M72" s="36"/>
    </row>
    <row r="73" spans="12:13">
      <c r="L73" s="18"/>
      <c r="M73" s="36"/>
    </row>
    <row r="74" spans="12:13">
      <c r="L74" s="18"/>
      <c r="M74" s="36"/>
    </row>
    <row r="75" spans="12:13">
      <c r="L75" s="18"/>
      <c r="M75" s="36"/>
    </row>
  </sheetData>
  <mergeCells count="118">
    <mergeCell ref="I35:I36"/>
    <mergeCell ref="B32:B34"/>
    <mergeCell ref="C32:C34"/>
    <mergeCell ref="D32:D34"/>
    <mergeCell ref="E32:E34"/>
    <mergeCell ref="F32:F34"/>
    <mergeCell ref="M21:M23"/>
    <mergeCell ref="B25:B27"/>
    <mergeCell ref="H28:H30"/>
    <mergeCell ref="C25:C27"/>
    <mergeCell ref="D25:D27"/>
    <mergeCell ref="E25:E27"/>
    <mergeCell ref="F25:F27"/>
    <mergeCell ref="B21:B23"/>
    <mergeCell ref="C21:C23"/>
    <mergeCell ref="D21:D23"/>
    <mergeCell ref="E21:E23"/>
    <mergeCell ref="F21:F23"/>
    <mergeCell ref="I21:I23"/>
    <mergeCell ref="H21:H23"/>
    <mergeCell ref="I25:I27"/>
    <mergeCell ref="H25:H27"/>
    <mergeCell ref="I28:I30"/>
    <mergeCell ref="B28:B30"/>
    <mergeCell ref="D16:D17"/>
    <mergeCell ref="G37:G38"/>
    <mergeCell ref="G35:G36"/>
    <mergeCell ref="M35:M36"/>
    <mergeCell ref="M37:M38"/>
    <mergeCell ref="H32:H34"/>
    <mergeCell ref="H35:H36"/>
    <mergeCell ref="H37:H38"/>
    <mergeCell ref="G28:G30"/>
    <mergeCell ref="M28:M30"/>
    <mergeCell ref="M25:M27"/>
    <mergeCell ref="G25:G27"/>
    <mergeCell ref="I32:I34"/>
    <mergeCell ref="G32:G34"/>
    <mergeCell ref="M32:M34"/>
    <mergeCell ref="D35:D36"/>
    <mergeCell ref="C28:C30"/>
    <mergeCell ref="D28:D30"/>
    <mergeCell ref="E28:E30"/>
    <mergeCell ref="F28:F30"/>
    <mergeCell ref="G21:G23"/>
    <mergeCell ref="B37:B38"/>
    <mergeCell ref="C37:C38"/>
    <mergeCell ref="D37:D38"/>
    <mergeCell ref="E37:E38"/>
    <mergeCell ref="F37:F38"/>
    <mergeCell ref="B35:B36"/>
    <mergeCell ref="C35:C36"/>
    <mergeCell ref="E35:E36"/>
    <mergeCell ref="F35:F36"/>
    <mergeCell ref="M18:M20"/>
    <mergeCell ref="E8:E9"/>
    <mergeCell ref="F8:F9"/>
    <mergeCell ref="G16:G17"/>
    <mergeCell ref="M16:M17"/>
    <mergeCell ref="G11:G13"/>
    <mergeCell ref="G8:G9"/>
    <mergeCell ref="M8:M9"/>
    <mergeCell ref="B8:B9"/>
    <mergeCell ref="C8:C9"/>
    <mergeCell ref="D8:D9"/>
    <mergeCell ref="M11:M13"/>
    <mergeCell ref="B11:B13"/>
    <mergeCell ref="C11:C13"/>
    <mergeCell ref="D11:D13"/>
    <mergeCell ref="H18:H20"/>
    <mergeCell ref="C16:C17"/>
    <mergeCell ref="H16:H17"/>
    <mergeCell ref="B18:B20"/>
    <mergeCell ref="C18:C20"/>
    <mergeCell ref="E18:E20"/>
    <mergeCell ref="F18:F20"/>
    <mergeCell ref="D18:D20"/>
    <mergeCell ref="G18:G20"/>
    <mergeCell ref="I37:I38"/>
    <mergeCell ref="N6:N7"/>
    <mergeCell ref="N16:N17"/>
    <mergeCell ref="N18:N20"/>
    <mergeCell ref="N21:N23"/>
    <mergeCell ref="B24:N24"/>
    <mergeCell ref="N25:N27"/>
    <mergeCell ref="N28:N30"/>
    <mergeCell ref="B31:N31"/>
    <mergeCell ref="N32:N34"/>
    <mergeCell ref="N35:N36"/>
    <mergeCell ref="N37:N38"/>
    <mergeCell ref="H6:I6"/>
    <mergeCell ref="I8:I9"/>
    <mergeCell ref="I11:I13"/>
    <mergeCell ref="H11:H13"/>
    <mergeCell ref="I16:I17"/>
    <mergeCell ref="I18:I20"/>
    <mergeCell ref="E11:E13"/>
    <mergeCell ref="F11:F13"/>
    <mergeCell ref="B16:B17"/>
    <mergeCell ref="E16:E17"/>
    <mergeCell ref="F16:F17"/>
    <mergeCell ref="M6:M7"/>
    <mergeCell ref="B2:N2"/>
    <mergeCell ref="B3:N3"/>
    <mergeCell ref="B4:N4"/>
    <mergeCell ref="B5:N5"/>
    <mergeCell ref="N8:N9"/>
    <mergeCell ref="B10:N10"/>
    <mergeCell ref="N11:N13"/>
    <mergeCell ref="B14:N14"/>
    <mergeCell ref="B15:N15"/>
    <mergeCell ref="B6:D6"/>
    <mergeCell ref="E6:E7"/>
    <mergeCell ref="F6:G6"/>
    <mergeCell ref="J6:J7"/>
    <mergeCell ref="K6:K7"/>
    <mergeCell ref="L6:L7"/>
    <mergeCell ref="H8: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V111"/>
  <sheetViews>
    <sheetView zoomScaleNormal="100" workbookViewId="0">
      <selection activeCell="D119" sqref="D119"/>
    </sheetView>
  </sheetViews>
  <sheetFormatPr baseColWidth="10" defaultColWidth="11.42578125" defaultRowHeight="18.75"/>
  <cols>
    <col min="1" max="1" width="3.140625" style="37" customWidth="1"/>
    <col min="2" max="2" width="5.7109375" style="38" customWidth="1"/>
    <col min="3" max="3" width="7.5703125" style="39" customWidth="1"/>
    <col min="4" max="4" width="190.85546875" style="40" customWidth="1"/>
    <col min="5" max="7" width="22.7109375" style="41" customWidth="1"/>
    <col min="8" max="8" width="25.140625" style="41" customWidth="1"/>
    <col min="9" max="9" width="21.28515625" style="41" customWidth="1"/>
    <col min="10" max="12" width="21.42578125" style="41" customWidth="1"/>
    <col min="13" max="13" width="33.42578125" style="41" customWidth="1"/>
    <col min="14" max="14" width="3.42578125" style="42" customWidth="1"/>
    <col min="15" max="18" width="13.42578125" style="43" customWidth="1"/>
    <col min="19" max="19" width="11.42578125" style="37"/>
    <col min="20" max="24" width="20" style="37" customWidth="1"/>
    <col min="25" max="16384" width="11.42578125" style="37"/>
  </cols>
  <sheetData>
    <row r="1" spans="2:22" ht="19.5" thickBot="1"/>
    <row r="2" spans="2:22" ht="24" customHeight="1">
      <c r="B2" s="668" t="s">
        <v>448</v>
      </c>
      <c r="C2" s="669"/>
      <c r="D2" s="670"/>
      <c r="E2" s="670"/>
      <c r="F2" s="670"/>
      <c r="G2" s="670"/>
      <c r="H2" s="670"/>
      <c r="I2" s="670"/>
      <c r="J2" s="670"/>
      <c r="K2" s="671"/>
      <c r="L2" s="671"/>
      <c r="M2" s="672"/>
    </row>
    <row r="3" spans="2:22" ht="16.5" customHeight="1">
      <c r="B3" s="673"/>
      <c r="C3" s="674"/>
      <c r="D3" s="675"/>
      <c r="E3" s="675"/>
      <c r="F3" s="675"/>
      <c r="G3" s="675"/>
      <c r="H3" s="675"/>
      <c r="I3" s="675"/>
      <c r="J3" s="675"/>
      <c r="K3" s="676"/>
      <c r="L3" s="676"/>
      <c r="M3" s="677"/>
    </row>
    <row r="4" spans="2:22" ht="18" customHeight="1" thickBot="1">
      <c r="B4" s="678"/>
      <c r="C4" s="679"/>
      <c r="D4" s="680"/>
      <c r="E4" s="680"/>
      <c r="F4" s="680"/>
      <c r="G4" s="680"/>
      <c r="H4" s="680"/>
      <c r="I4" s="680"/>
      <c r="J4" s="680"/>
      <c r="K4" s="681"/>
      <c r="L4" s="681"/>
      <c r="M4" s="682"/>
    </row>
    <row r="5" spans="2:22" ht="16.5" customHeight="1" thickBot="1">
      <c r="B5" s="171"/>
      <c r="C5" s="172"/>
      <c r="D5" s="173"/>
      <c r="E5" s="174"/>
      <c r="F5" s="174"/>
      <c r="G5" s="174"/>
      <c r="H5" s="174"/>
      <c r="I5" s="174"/>
      <c r="J5" s="174"/>
      <c r="K5" s="174"/>
      <c r="L5" s="174"/>
      <c r="M5" s="174"/>
    </row>
    <row r="6" spans="2:22" ht="60.75" customHeight="1" thickBot="1">
      <c r="B6" s="683" t="s">
        <v>297</v>
      </c>
      <c r="C6" s="684"/>
      <c r="D6" s="684"/>
      <c r="E6" s="684"/>
      <c r="F6" s="684"/>
      <c r="G6" s="684"/>
      <c r="H6" s="684"/>
      <c r="I6" s="684"/>
      <c r="J6" s="684"/>
      <c r="K6" s="684"/>
      <c r="L6" s="684"/>
      <c r="M6" s="685"/>
    </row>
    <row r="7" spans="2:22" ht="32.1" customHeight="1" thickBot="1">
      <c r="B7" s="648" t="s">
        <v>298</v>
      </c>
      <c r="C7" s="649"/>
      <c r="D7" s="650"/>
      <c r="E7" s="654" t="s">
        <v>299</v>
      </c>
      <c r="F7" s="667"/>
      <c r="G7" s="667"/>
      <c r="H7" s="667"/>
      <c r="I7" s="654" t="s">
        <v>300</v>
      </c>
      <c r="J7" s="654"/>
      <c r="K7" s="654"/>
      <c r="L7" s="654"/>
      <c r="M7" s="654"/>
      <c r="N7" s="48"/>
      <c r="O7" s="49"/>
      <c r="P7" s="49"/>
      <c r="Q7" s="49"/>
      <c r="R7" s="49"/>
    </row>
    <row r="8" spans="2:22" s="50" customFormat="1" ht="48" customHeight="1" thickBot="1">
      <c r="B8" s="651"/>
      <c r="C8" s="652"/>
      <c r="D8" s="653"/>
      <c r="E8" s="175" t="s">
        <v>301</v>
      </c>
      <c r="F8" s="176" t="s">
        <v>331</v>
      </c>
      <c r="G8" s="176" t="s">
        <v>330</v>
      </c>
      <c r="H8" s="176" t="s">
        <v>302</v>
      </c>
      <c r="I8" s="175" t="s">
        <v>303</v>
      </c>
      <c r="J8" s="175" t="s">
        <v>304</v>
      </c>
      <c r="K8" s="176" t="s">
        <v>331</v>
      </c>
      <c r="L8" s="176" t="s">
        <v>330</v>
      </c>
      <c r="M8" s="175" t="s">
        <v>305</v>
      </c>
      <c r="N8" s="48"/>
      <c r="O8" s="49"/>
      <c r="P8" s="49"/>
      <c r="Q8" s="49"/>
      <c r="R8" s="49"/>
    </row>
    <row r="9" spans="2:22" s="51" customFormat="1" ht="41.25" customHeight="1" thickBot="1">
      <c r="B9" s="655" t="s">
        <v>449</v>
      </c>
      <c r="C9" s="686"/>
      <c r="D9" s="687"/>
      <c r="E9" s="177">
        <f>11/46</f>
        <v>0.2391304347826087</v>
      </c>
      <c r="F9" s="178"/>
      <c r="G9" s="178"/>
      <c r="H9" s="178"/>
      <c r="I9" s="177"/>
      <c r="J9" s="178"/>
      <c r="K9" s="178"/>
      <c r="L9" s="178"/>
      <c r="M9" s="179">
        <f>L10*E9</f>
        <v>0.23326086956521738</v>
      </c>
      <c r="N9" s="52"/>
      <c r="O9" s="53"/>
      <c r="P9" s="53"/>
      <c r="Q9" s="53"/>
      <c r="R9" s="53"/>
    </row>
    <row r="10" spans="2:22" s="51" customFormat="1" ht="25.5" customHeight="1" thickBot="1">
      <c r="B10" s="688" t="s">
        <v>450</v>
      </c>
      <c r="C10" s="689"/>
      <c r="D10" s="690"/>
      <c r="E10" s="180"/>
      <c r="F10" s="181">
        <f>11/11</f>
        <v>1</v>
      </c>
      <c r="G10" s="182"/>
      <c r="H10" s="182"/>
      <c r="I10" s="180"/>
      <c r="J10" s="182"/>
      <c r="K10" s="182"/>
      <c r="L10" s="182">
        <f>SUM(K11,K14,K16,K23)*F10</f>
        <v>0.97545454545454535</v>
      </c>
      <c r="M10" s="183"/>
      <c r="N10" s="52"/>
      <c r="O10" s="53"/>
      <c r="P10" s="53"/>
      <c r="Q10" s="53"/>
      <c r="R10" s="53"/>
    </row>
    <row r="11" spans="2:22" s="51" customFormat="1" ht="21.75" customHeight="1" thickBot="1">
      <c r="B11" s="688" t="s">
        <v>451</v>
      </c>
      <c r="C11" s="689"/>
      <c r="D11" s="690"/>
      <c r="E11" s="180"/>
      <c r="F11" s="182"/>
      <c r="G11" s="181">
        <f>2/11</f>
        <v>0.18181818181818182</v>
      </c>
      <c r="H11" s="183"/>
      <c r="I11" s="180"/>
      <c r="J11" s="182"/>
      <c r="K11" s="182">
        <f>SUM(J12:J13)*G11</f>
        <v>0.18181818181818182</v>
      </c>
      <c r="L11" s="182"/>
      <c r="M11" s="183"/>
      <c r="N11" s="52"/>
      <c r="O11" s="53"/>
      <c r="P11" s="53"/>
      <c r="Q11" s="53"/>
      <c r="R11" s="53"/>
    </row>
    <row r="12" spans="2:22" ht="31.5" customHeight="1">
      <c r="B12" s="184"/>
      <c r="C12" s="185">
        <v>1</v>
      </c>
      <c r="D12" s="186" t="s">
        <v>452</v>
      </c>
      <c r="E12" s="187"/>
      <c r="F12" s="188"/>
      <c r="G12" s="188"/>
      <c r="H12" s="189">
        <v>0.5</v>
      </c>
      <c r="I12" s="190">
        <v>1</v>
      </c>
      <c r="J12" s="190">
        <f>H12*I12</f>
        <v>0.5</v>
      </c>
      <c r="K12" s="190"/>
      <c r="L12" s="190"/>
      <c r="M12" s="191"/>
      <c r="N12" s="52"/>
      <c r="O12" s="53"/>
      <c r="P12" s="53"/>
      <c r="Q12" s="53"/>
      <c r="R12" s="53"/>
    </row>
    <row r="13" spans="2:22" ht="51.75" customHeight="1" thickBot="1">
      <c r="B13" s="192"/>
      <c r="C13" s="193">
        <v>2</v>
      </c>
      <c r="D13" s="194" t="s">
        <v>453</v>
      </c>
      <c r="E13" s="195"/>
      <c r="F13" s="196"/>
      <c r="G13" s="196"/>
      <c r="H13" s="197">
        <v>0.5</v>
      </c>
      <c r="I13" s="198">
        <v>1</v>
      </c>
      <c r="J13" s="198">
        <f>H13*I13</f>
        <v>0.5</v>
      </c>
      <c r="K13" s="198"/>
      <c r="L13" s="198"/>
      <c r="M13" s="199"/>
      <c r="N13" s="52"/>
      <c r="O13" s="53"/>
      <c r="P13" s="53"/>
      <c r="Q13" s="53"/>
      <c r="R13" s="53"/>
      <c r="U13" s="54"/>
      <c r="V13" s="54"/>
    </row>
    <row r="14" spans="2:22" ht="19.5" customHeight="1" thickBot="1">
      <c r="B14" s="688" t="s">
        <v>454</v>
      </c>
      <c r="C14" s="689"/>
      <c r="D14" s="690"/>
      <c r="E14" s="200"/>
      <c r="F14" s="201"/>
      <c r="G14" s="202">
        <f>1/11</f>
        <v>9.0909090909090912E-2</v>
      </c>
      <c r="H14" s="203"/>
      <c r="I14" s="204"/>
      <c r="J14" s="201"/>
      <c r="K14" s="205">
        <f>SUM(J15:J15)*G14</f>
        <v>8.6363636363636365E-2</v>
      </c>
      <c r="L14" s="201"/>
      <c r="M14" s="203"/>
      <c r="N14" s="52"/>
      <c r="O14" s="53"/>
      <c r="P14" s="53"/>
      <c r="Q14" s="53"/>
      <c r="R14" s="53"/>
      <c r="U14" s="54"/>
      <c r="V14" s="54"/>
    </row>
    <row r="15" spans="2:22" ht="35.25" customHeight="1" thickBot="1">
      <c r="B15" s="192"/>
      <c r="C15" s="193">
        <v>3</v>
      </c>
      <c r="D15" s="206" t="s">
        <v>455</v>
      </c>
      <c r="E15" s="207"/>
      <c r="F15" s="208"/>
      <c r="G15" s="208"/>
      <c r="H15" s="198">
        <v>1</v>
      </c>
      <c r="I15" s="209">
        <v>0.95</v>
      </c>
      <c r="J15" s="198">
        <f>H15*I15</f>
        <v>0.95</v>
      </c>
      <c r="K15" s="198"/>
      <c r="L15" s="198"/>
      <c r="M15" s="199"/>
      <c r="N15" s="52"/>
      <c r="O15" s="53"/>
      <c r="P15" s="53"/>
      <c r="Q15" s="53"/>
      <c r="R15" s="53"/>
      <c r="U15" s="54"/>
      <c r="V15" s="54"/>
    </row>
    <row r="16" spans="2:22" ht="20.25" customHeight="1" thickBot="1">
      <c r="B16" s="688" t="s">
        <v>456</v>
      </c>
      <c r="C16" s="689"/>
      <c r="D16" s="690"/>
      <c r="E16" s="204"/>
      <c r="F16" s="201"/>
      <c r="G16" s="202">
        <f>6/11</f>
        <v>0.54545454545454541</v>
      </c>
      <c r="H16" s="203"/>
      <c r="I16" s="204"/>
      <c r="J16" s="201"/>
      <c r="K16" s="205">
        <f>SUM(J17:J22)*G16</f>
        <v>0.5254545454545454</v>
      </c>
      <c r="L16" s="201"/>
      <c r="M16" s="203"/>
      <c r="N16" s="52"/>
      <c r="O16" s="53"/>
      <c r="P16" s="53"/>
      <c r="Q16" s="53"/>
      <c r="R16" s="53"/>
      <c r="U16" s="54"/>
      <c r="V16" s="54"/>
    </row>
    <row r="17" spans="1:22" s="60" customFormat="1" ht="39" customHeight="1">
      <c r="A17" s="56"/>
      <c r="B17" s="210"/>
      <c r="C17" s="185">
        <v>4</v>
      </c>
      <c r="D17" s="186" t="s">
        <v>457</v>
      </c>
      <c r="E17" s="208"/>
      <c r="F17" s="208"/>
      <c r="G17" s="208"/>
      <c r="H17" s="211">
        <f>100%/6</f>
        <v>0.16666666666666666</v>
      </c>
      <c r="I17" s="209">
        <v>1</v>
      </c>
      <c r="J17" s="198">
        <f>H17*I17</f>
        <v>0.16666666666666666</v>
      </c>
      <c r="K17" s="198"/>
      <c r="L17" s="198"/>
      <c r="M17" s="199"/>
      <c r="N17" s="52"/>
      <c r="O17" s="57"/>
      <c r="P17" s="57"/>
      <c r="Q17" s="57"/>
      <c r="R17" s="57"/>
      <c r="S17" s="58"/>
      <c r="T17" s="59"/>
      <c r="U17" s="58"/>
      <c r="V17" s="58"/>
    </row>
    <row r="18" spans="1:22" s="60" customFormat="1" ht="44.25" customHeight="1">
      <c r="A18" s="56"/>
      <c r="B18" s="192"/>
      <c r="C18" s="193">
        <v>5</v>
      </c>
      <c r="D18" s="194" t="s">
        <v>458</v>
      </c>
      <c r="E18" s="208"/>
      <c r="F18" s="208"/>
      <c r="G18" s="208"/>
      <c r="H18" s="211">
        <f t="shared" ref="H18:H22" si="0">100%/6</f>
        <v>0.16666666666666666</v>
      </c>
      <c r="I18" s="209">
        <v>1</v>
      </c>
      <c r="J18" s="198">
        <f t="shared" ref="J18:J21" si="1">H18*I18</f>
        <v>0.16666666666666666</v>
      </c>
      <c r="K18" s="198"/>
      <c r="L18" s="198"/>
      <c r="M18" s="199"/>
      <c r="N18" s="52"/>
      <c r="O18" s="57"/>
      <c r="P18" s="57"/>
      <c r="Q18" s="57"/>
      <c r="R18" s="57"/>
      <c r="S18" s="58"/>
      <c r="T18" s="59"/>
      <c r="U18" s="58"/>
      <c r="V18" s="58"/>
    </row>
    <row r="19" spans="1:22" s="60" customFormat="1" ht="39" customHeight="1">
      <c r="A19" s="56"/>
      <c r="B19" s="192"/>
      <c r="C19" s="193">
        <v>6</v>
      </c>
      <c r="D19" s="194" t="s">
        <v>459</v>
      </c>
      <c r="E19" s="208"/>
      <c r="F19" s="208"/>
      <c r="G19" s="208"/>
      <c r="H19" s="211">
        <f t="shared" si="0"/>
        <v>0.16666666666666666</v>
      </c>
      <c r="I19" s="212">
        <v>0.9</v>
      </c>
      <c r="J19" s="198">
        <f>H19*I19</f>
        <v>0.15</v>
      </c>
      <c r="K19" s="198"/>
      <c r="L19" s="198"/>
      <c r="M19" s="199"/>
      <c r="N19" s="52"/>
      <c r="O19" s="79"/>
      <c r="P19" s="57"/>
      <c r="Q19" s="57"/>
      <c r="R19" s="57"/>
      <c r="S19" s="58"/>
      <c r="T19" s="59"/>
      <c r="U19" s="58"/>
      <c r="V19" s="58"/>
    </row>
    <row r="20" spans="1:22" s="60" customFormat="1" ht="39" customHeight="1">
      <c r="A20" s="56"/>
      <c r="B20" s="192"/>
      <c r="C20" s="168">
        <v>7</v>
      </c>
      <c r="D20" s="194" t="s">
        <v>460</v>
      </c>
      <c r="E20" s="208"/>
      <c r="F20" s="208"/>
      <c r="G20" s="208"/>
      <c r="H20" s="211">
        <f t="shared" si="0"/>
        <v>0.16666666666666666</v>
      </c>
      <c r="I20" s="209">
        <v>0.98</v>
      </c>
      <c r="J20" s="198">
        <f t="shared" si="1"/>
        <v>0.16333333333333333</v>
      </c>
      <c r="K20" s="198"/>
      <c r="L20" s="198"/>
      <c r="M20" s="199"/>
      <c r="N20" s="52"/>
      <c r="O20" s="57"/>
      <c r="P20" s="57"/>
      <c r="Q20" s="57"/>
      <c r="R20" s="57"/>
      <c r="S20" s="58"/>
      <c r="T20" s="59"/>
      <c r="U20" s="58"/>
      <c r="V20" s="58"/>
    </row>
    <row r="21" spans="1:22" s="60" customFormat="1" ht="36" customHeight="1">
      <c r="A21" s="56"/>
      <c r="B21" s="192"/>
      <c r="C21" s="168">
        <v>8</v>
      </c>
      <c r="D21" s="194" t="s">
        <v>461</v>
      </c>
      <c r="E21" s="207"/>
      <c r="F21" s="208"/>
      <c r="G21" s="208"/>
      <c r="H21" s="211">
        <f t="shared" si="0"/>
        <v>0.16666666666666666</v>
      </c>
      <c r="I21" s="209">
        <v>0.9</v>
      </c>
      <c r="J21" s="198">
        <f t="shared" si="1"/>
        <v>0.15</v>
      </c>
      <c r="K21" s="198"/>
      <c r="L21" s="198"/>
      <c r="M21" s="199"/>
      <c r="N21" s="52"/>
      <c r="O21" s="57"/>
      <c r="P21" s="57"/>
      <c r="Q21" s="57"/>
      <c r="R21" s="57"/>
      <c r="S21" s="58"/>
      <c r="T21" s="59"/>
      <c r="U21" s="58"/>
      <c r="V21" s="58"/>
    </row>
    <row r="22" spans="1:22" s="60" customFormat="1" ht="36" customHeight="1" thickBot="1">
      <c r="A22" s="56"/>
      <c r="B22" s="213"/>
      <c r="C22" s="169">
        <v>9</v>
      </c>
      <c r="D22" s="214" t="s">
        <v>462</v>
      </c>
      <c r="E22" s="196"/>
      <c r="F22" s="196"/>
      <c r="G22" s="196"/>
      <c r="H22" s="211">
        <f t="shared" si="0"/>
        <v>0.16666666666666666</v>
      </c>
      <c r="I22" s="215">
        <v>1</v>
      </c>
      <c r="J22" s="198">
        <f t="shared" ref="J22" si="2">H22*I22</f>
        <v>0.16666666666666666</v>
      </c>
      <c r="K22" s="216"/>
      <c r="L22" s="216"/>
      <c r="M22" s="197"/>
      <c r="N22" s="52"/>
      <c r="O22" s="57"/>
      <c r="P22" s="57"/>
      <c r="Q22" s="57"/>
      <c r="R22" s="57"/>
      <c r="S22" s="58"/>
      <c r="T22" s="59"/>
      <c r="U22" s="58"/>
      <c r="V22" s="58"/>
    </row>
    <row r="23" spans="1:22" s="60" customFormat="1" ht="24" customHeight="1" thickBot="1">
      <c r="A23" s="56"/>
      <c r="B23" s="692" t="s">
        <v>463</v>
      </c>
      <c r="C23" s="693"/>
      <c r="D23" s="694"/>
      <c r="E23" s="204"/>
      <c r="F23" s="201"/>
      <c r="G23" s="202">
        <f>2/11</f>
        <v>0.18181818181818182</v>
      </c>
      <c r="H23" s="203"/>
      <c r="I23" s="204"/>
      <c r="J23" s="201"/>
      <c r="K23" s="205">
        <f>SUM(J24:J25)*G23</f>
        <v>0.18181818181818182</v>
      </c>
      <c r="L23" s="201"/>
      <c r="M23" s="203"/>
      <c r="N23" s="52"/>
      <c r="O23" s="57"/>
      <c r="P23" s="57"/>
      <c r="Q23" s="57"/>
      <c r="R23" s="57"/>
      <c r="S23" s="58"/>
      <c r="T23" s="59"/>
      <c r="U23" s="58"/>
      <c r="V23" s="58"/>
    </row>
    <row r="24" spans="1:22" ht="36" customHeight="1">
      <c r="B24" s="210"/>
      <c r="C24" s="170">
        <v>10</v>
      </c>
      <c r="D24" s="186" t="s">
        <v>464</v>
      </c>
      <c r="E24" s="187"/>
      <c r="F24" s="188"/>
      <c r="G24" s="188"/>
      <c r="H24" s="189">
        <v>0.5</v>
      </c>
      <c r="I24" s="217">
        <v>1</v>
      </c>
      <c r="J24" s="198">
        <f>H24*I24</f>
        <v>0.5</v>
      </c>
      <c r="K24" s="198"/>
      <c r="L24" s="198"/>
      <c r="M24" s="199"/>
      <c r="N24" s="52"/>
      <c r="O24" s="53"/>
      <c r="P24" s="53"/>
      <c r="Q24" s="53"/>
      <c r="R24" s="53"/>
    </row>
    <row r="25" spans="1:22" ht="36" customHeight="1" thickBot="1">
      <c r="B25" s="213"/>
      <c r="C25" s="169">
        <v>11</v>
      </c>
      <c r="D25" s="214" t="s">
        <v>465</v>
      </c>
      <c r="E25" s="195"/>
      <c r="F25" s="196"/>
      <c r="G25" s="196"/>
      <c r="H25" s="197">
        <v>0.5</v>
      </c>
      <c r="I25" s="216">
        <v>1</v>
      </c>
      <c r="J25" s="198">
        <f>H25*I25</f>
        <v>0.5</v>
      </c>
      <c r="K25" s="216"/>
      <c r="L25" s="216"/>
      <c r="M25" s="197"/>
      <c r="N25" s="52"/>
      <c r="O25" s="53"/>
      <c r="P25" s="53"/>
      <c r="Q25" s="53"/>
      <c r="R25" s="53"/>
    </row>
    <row r="26" spans="1:22" ht="36" customHeight="1" thickBot="1">
      <c r="B26" s="218"/>
      <c r="C26" s="219"/>
      <c r="D26" s="206"/>
      <c r="E26" s="208"/>
      <c r="F26" s="208"/>
      <c r="G26" s="208"/>
      <c r="H26" s="198"/>
      <c r="I26" s="198"/>
      <c r="J26" s="220"/>
      <c r="K26" s="198"/>
      <c r="L26" s="198"/>
      <c r="M26" s="198"/>
      <c r="N26" s="52"/>
      <c r="O26" s="53"/>
      <c r="P26" s="53"/>
      <c r="Q26" s="53"/>
      <c r="R26" s="53"/>
    </row>
    <row r="27" spans="1:22" ht="45" customHeight="1" thickBot="1">
      <c r="B27" s="662" t="s">
        <v>466</v>
      </c>
      <c r="C27" s="691"/>
      <c r="D27" s="691"/>
      <c r="E27" s="177">
        <f>9/46</f>
        <v>0.19565217391304349</v>
      </c>
      <c r="F27" s="178"/>
      <c r="G27" s="178"/>
      <c r="H27" s="178"/>
      <c r="I27" s="177"/>
      <c r="J27" s="178"/>
      <c r="K27" s="178"/>
      <c r="L27" s="178"/>
      <c r="M27" s="179">
        <f>(SUM(L28,L40))*E27</f>
        <v>0.19004076086956523</v>
      </c>
      <c r="N27" s="52"/>
      <c r="O27" s="53"/>
      <c r="P27" s="53"/>
      <c r="Q27" s="53"/>
      <c r="R27" s="53"/>
    </row>
    <row r="28" spans="1:22" ht="27.95" customHeight="1" thickBot="1">
      <c r="B28" s="659" t="s">
        <v>467</v>
      </c>
      <c r="C28" s="660"/>
      <c r="D28" s="661"/>
      <c r="E28" s="180"/>
      <c r="F28" s="181">
        <f>8/9</f>
        <v>0.88888888888888884</v>
      </c>
      <c r="G28" s="221"/>
      <c r="H28" s="182"/>
      <c r="I28" s="180"/>
      <c r="J28" s="182"/>
      <c r="K28" s="182"/>
      <c r="L28" s="182">
        <f>SUM(K29,K31,K35)*F28</f>
        <v>0.86020833333333335</v>
      </c>
      <c r="M28" s="183"/>
      <c r="N28" s="52"/>
      <c r="O28" s="53"/>
      <c r="P28" s="53"/>
      <c r="Q28" s="53"/>
      <c r="R28" s="53"/>
    </row>
    <row r="29" spans="1:22" ht="25.5" customHeight="1" thickBot="1">
      <c r="B29" s="659" t="s">
        <v>468</v>
      </c>
      <c r="C29" s="660"/>
      <c r="D29" s="661"/>
      <c r="E29" s="180"/>
      <c r="F29" s="221"/>
      <c r="G29" s="182">
        <f>1/8</f>
        <v>0.125</v>
      </c>
      <c r="H29" s="182"/>
      <c r="I29" s="180"/>
      <c r="J29" s="182"/>
      <c r="K29" s="182">
        <f>J30*G29</f>
        <v>0.125</v>
      </c>
      <c r="L29" s="182"/>
      <c r="M29" s="183"/>
      <c r="N29" s="52"/>
      <c r="O29" s="53"/>
      <c r="P29" s="53"/>
      <c r="Q29" s="53"/>
      <c r="R29" s="53"/>
    </row>
    <row r="30" spans="1:22" ht="24" customHeight="1" thickBot="1">
      <c r="B30" s="184"/>
      <c r="C30" s="222">
        <v>12</v>
      </c>
      <c r="D30" s="223" t="s">
        <v>469</v>
      </c>
      <c r="E30" s="187"/>
      <c r="F30" s="188"/>
      <c r="G30" s="188"/>
      <c r="H30" s="190">
        <v>1</v>
      </c>
      <c r="I30" s="224">
        <v>1</v>
      </c>
      <c r="J30" s="190">
        <f>H30*I30</f>
        <v>1</v>
      </c>
      <c r="K30" s="190"/>
      <c r="L30" s="190"/>
      <c r="M30" s="189"/>
      <c r="N30" s="52"/>
      <c r="O30" s="53"/>
      <c r="P30" s="53"/>
      <c r="Q30" s="53"/>
      <c r="R30" s="53"/>
    </row>
    <row r="31" spans="1:22" ht="24" customHeight="1" thickBot="1">
      <c r="B31" s="662" t="s">
        <v>470</v>
      </c>
      <c r="C31" s="663"/>
      <c r="D31" s="664"/>
      <c r="E31" s="225"/>
      <c r="F31" s="226"/>
      <c r="G31" s="227">
        <f>3/8</f>
        <v>0.375</v>
      </c>
      <c r="H31" s="228"/>
      <c r="I31" s="229"/>
      <c r="J31" s="229"/>
      <c r="K31" s="230">
        <f>SUM(J32:J34)*G31</f>
        <v>0.35314687500000008</v>
      </c>
      <c r="L31" s="229"/>
      <c r="M31" s="228"/>
      <c r="N31" s="52"/>
      <c r="O31" s="53"/>
      <c r="P31" s="53"/>
      <c r="Q31" s="53"/>
      <c r="R31" s="53"/>
    </row>
    <row r="32" spans="1:22" ht="26.25" customHeight="1">
      <c r="B32" s="184"/>
      <c r="C32" s="222">
        <v>13</v>
      </c>
      <c r="D32" s="223" t="s">
        <v>471</v>
      </c>
      <c r="E32" s="207"/>
      <c r="F32" s="208"/>
      <c r="G32" s="208"/>
      <c r="H32" s="199">
        <v>0.33300000000000002</v>
      </c>
      <c r="I32" s="198">
        <v>1</v>
      </c>
      <c r="J32" s="198">
        <f>H32*I32</f>
        <v>0.33300000000000002</v>
      </c>
      <c r="K32" s="198"/>
      <c r="L32" s="198"/>
      <c r="M32" s="199"/>
      <c r="N32" s="52"/>
      <c r="O32" s="53"/>
      <c r="P32" s="53"/>
      <c r="Q32" s="53"/>
      <c r="R32" s="53"/>
    </row>
    <row r="33" spans="2:18" ht="26.25" customHeight="1">
      <c r="B33" s="231"/>
      <c r="C33" s="219">
        <v>14</v>
      </c>
      <c r="D33" s="206" t="s">
        <v>472</v>
      </c>
      <c r="E33" s="207"/>
      <c r="F33" s="208"/>
      <c r="G33" s="208"/>
      <c r="H33" s="199">
        <v>0.33300000000000002</v>
      </c>
      <c r="I33" s="198">
        <v>0.82499999999999996</v>
      </c>
      <c r="J33" s="198">
        <f t="shared" ref="J33:J34" si="3">H33*I33</f>
        <v>0.274725</v>
      </c>
      <c r="K33" s="198"/>
      <c r="L33" s="198"/>
      <c r="M33" s="199"/>
      <c r="N33" s="52"/>
      <c r="O33" s="53"/>
      <c r="P33" s="53"/>
      <c r="Q33" s="53"/>
      <c r="R33" s="53"/>
    </row>
    <row r="34" spans="2:18" ht="26.25" customHeight="1" thickBot="1">
      <c r="B34" s="232"/>
      <c r="C34" s="141">
        <v>15</v>
      </c>
      <c r="D34" s="233" t="s">
        <v>473</v>
      </c>
      <c r="E34" s="207"/>
      <c r="F34" s="208"/>
      <c r="G34" s="208"/>
      <c r="H34" s="199">
        <v>0.33400000000000002</v>
      </c>
      <c r="I34" s="198">
        <v>1</v>
      </c>
      <c r="J34" s="198">
        <f t="shared" si="3"/>
        <v>0.33400000000000002</v>
      </c>
      <c r="K34" s="198"/>
      <c r="L34" s="198"/>
      <c r="M34" s="199"/>
      <c r="N34" s="52"/>
      <c r="O34" s="53"/>
      <c r="P34" s="53"/>
      <c r="Q34" s="53"/>
      <c r="R34" s="53"/>
    </row>
    <row r="35" spans="2:18" ht="26.25" customHeight="1" thickBot="1">
      <c r="B35" s="665" t="s">
        <v>474</v>
      </c>
      <c r="C35" s="666"/>
      <c r="D35" s="666"/>
      <c r="E35" s="225"/>
      <c r="F35" s="226"/>
      <c r="G35" s="227">
        <f>4/8</f>
        <v>0.5</v>
      </c>
      <c r="H35" s="229"/>
      <c r="I35" s="225"/>
      <c r="J35" s="226"/>
      <c r="K35" s="227">
        <f>SUM(J36:J39)*G35</f>
        <v>0.48958750000000001</v>
      </c>
      <c r="L35" s="229"/>
      <c r="M35" s="228"/>
      <c r="N35" s="52"/>
      <c r="O35" s="53"/>
      <c r="P35" s="53"/>
      <c r="Q35" s="53"/>
      <c r="R35" s="53"/>
    </row>
    <row r="36" spans="2:18" ht="26.25" customHeight="1">
      <c r="B36" s="231"/>
      <c r="C36" s="219">
        <v>16</v>
      </c>
      <c r="D36" s="194" t="s">
        <v>475</v>
      </c>
      <c r="E36" s="207"/>
      <c r="F36" s="208"/>
      <c r="G36" s="208"/>
      <c r="H36" s="199">
        <v>0.25</v>
      </c>
      <c r="I36" s="198">
        <v>1</v>
      </c>
      <c r="J36" s="198">
        <f t="shared" ref="J36:J39" si="4">H36*I36</f>
        <v>0.25</v>
      </c>
      <c r="K36" s="198"/>
      <c r="L36" s="198"/>
      <c r="M36" s="199"/>
      <c r="N36" s="52"/>
      <c r="O36" s="53"/>
      <c r="P36" s="53"/>
      <c r="Q36" s="53"/>
      <c r="R36" s="53"/>
    </row>
    <row r="37" spans="2:18" ht="27" customHeight="1">
      <c r="B37" s="231"/>
      <c r="C37" s="219">
        <v>17</v>
      </c>
      <c r="D37" s="194" t="s">
        <v>476</v>
      </c>
      <c r="E37" s="207"/>
      <c r="F37" s="208"/>
      <c r="G37" s="208"/>
      <c r="H37" s="199">
        <v>0.25</v>
      </c>
      <c r="I37" s="217">
        <v>0.91669999999999996</v>
      </c>
      <c r="J37" s="198">
        <f t="shared" si="4"/>
        <v>0.22917499999999999</v>
      </c>
      <c r="K37" s="198"/>
      <c r="L37" s="198"/>
      <c r="M37" s="199"/>
      <c r="N37" s="52"/>
      <c r="O37" s="53"/>
      <c r="P37" s="53"/>
      <c r="Q37" s="53"/>
      <c r="R37" s="53"/>
    </row>
    <row r="38" spans="2:18" ht="26.25" customHeight="1">
      <c r="B38" s="231"/>
      <c r="C38" s="219">
        <v>18</v>
      </c>
      <c r="D38" s="194" t="s">
        <v>477</v>
      </c>
      <c r="E38" s="207"/>
      <c r="F38" s="208"/>
      <c r="G38" s="208"/>
      <c r="H38" s="199">
        <v>0.25</v>
      </c>
      <c r="I38" s="217">
        <v>1</v>
      </c>
      <c r="J38" s="198">
        <f t="shared" si="4"/>
        <v>0.25</v>
      </c>
      <c r="K38" s="198"/>
      <c r="L38" s="198"/>
      <c r="M38" s="199"/>
      <c r="N38" s="52"/>
      <c r="O38" s="53"/>
      <c r="P38" s="53"/>
      <c r="Q38" s="53"/>
      <c r="R38" s="53"/>
    </row>
    <row r="39" spans="2:18" ht="26.25" customHeight="1" thickBot="1">
      <c r="B39" s="232"/>
      <c r="C39" s="141">
        <v>19</v>
      </c>
      <c r="D39" s="214" t="s">
        <v>478</v>
      </c>
      <c r="E39" s="207"/>
      <c r="F39" s="208"/>
      <c r="G39" s="208"/>
      <c r="H39" s="199">
        <v>0.25</v>
      </c>
      <c r="I39" s="198">
        <v>1</v>
      </c>
      <c r="J39" s="198">
        <f t="shared" si="4"/>
        <v>0.25</v>
      </c>
      <c r="K39" s="198"/>
      <c r="L39" s="198"/>
      <c r="M39" s="199"/>
      <c r="N39" s="52"/>
      <c r="O39" s="53"/>
      <c r="P39" s="53"/>
      <c r="Q39" s="53"/>
      <c r="R39" s="53"/>
    </row>
    <row r="40" spans="2:18" ht="26.25" customHeight="1" thickBot="1">
      <c r="B40" s="659" t="s">
        <v>479</v>
      </c>
      <c r="C40" s="660"/>
      <c r="D40" s="660"/>
      <c r="E40" s="225"/>
      <c r="F40" s="234">
        <f>1/9</f>
        <v>0.1111111111111111</v>
      </c>
      <c r="G40" s="226"/>
      <c r="H40" s="235"/>
      <c r="I40" s="225"/>
      <c r="J40" s="226"/>
      <c r="K40" s="226"/>
      <c r="L40" s="227">
        <f>K41*F40</f>
        <v>0.1111111111111111</v>
      </c>
      <c r="M40" s="235"/>
      <c r="N40" s="52"/>
      <c r="O40" s="53"/>
      <c r="P40" s="53"/>
      <c r="Q40" s="53"/>
      <c r="R40" s="53"/>
    </row>
    <row r="41" spans="2:18" ht="26.25" customHeight="1" thickBot="1">
      <c r="B41" s="659" t="s">
        <v>480</v>
      </c>
      <c r="C41" s="660"/>
      <c r="D41" s="660"/>
      <c r="E41" s="225"/>
      <c r="F41" s="226"/>
      <c r="G41" s="234">
        <f>1/1</f>
        <v>1</v>
      </c>
      <c r="H41" s="235"/>
      <c r="I41" s="225"/>
      <c r="J41" s="226"/>
      <c r="K41" s="227">
        <f>J42</f>
        <v>1</v>
      </c>
      <c r="L41" s="226"/>
      <c r="M41" s="235"/>
      <c r="N41" s="52"/>
      <c r="O41" s="53"/>
      <c r="P41" s="53"/>
      <c r="Q41" s="53"/>
      <c r="R41" s="53"/>
    </row>
    <row r="42" spans="2:18" ht="26.1" customHeight="1" thickBot="1">
      <c r="B42" s="236"/>
      <c r="C42" s="143">
        <v>20</v>
      </c>
      <c r="D42" s="237" t="s">
        <v>481</v>
      </c>
      <c r="E42" s="195"/>
      <c r="F42" s="196"/>
      <c r="G42" s="196"/>
      <c r="H42" s="197">
        <v>1</v>
      </c>
      <c r="I42" s="215">
        <v>1</v>
      </c>
      <c r="J42" s="216">
        <f>H42*I42</f>
        <v>1</v>
      </c>
      <c r="K42" s="216"/>
      <c r="L42" s="216"/>
      <c r="M42" s="197"/>
      <c r="N42" s="52"/>
      <c r="O42" s="53"/>
      <c r="P42" s="53"/>
      <c r="Q42" s="53"/>
      <c r="R42" s="53"/>
    </row>
    <row r="43" spans="2:18" ht="18.75" customHeight="1" thickBot="1">
      <c r="B43" s="238"/>
      <c r="C43" s="219"/>
      <c r="D43" s="206"/>
      <c r="E43" s="208"/>
      <c r="F43" s="208"/>
      <c r="G43" s="208"/>
      <c r="H43" s="198"/>
      <c r="I43" s="198"/>
      <c r="J43" s="198"/>
      <c r="K43" s="198"/>
      <c r="L43" s="198"/>
      <c r="M43" s="198"/>
      <c r="N43" s="52"/>
      <c r="O43" s="53"/>
      <c r="P43" s="53"/>
      <c r="Q43" s="53"/>
      <c r="R43" s="53"/>
    </row>
    <row r="44" spans="2:18" s="6" customFormat="1" ht="30.75" customHeight="1" thickBot="1">
      <c r="B44" s="659" t="s">
        <v>482</v>
      </c>
      <c r="C44" s="660"/>
      <c r="D44" s="661"/>
      <c r="E44" s="177">
        <f>7/46</f>
        <v>0.15217391304347827</v>
      </c>
      <c r="F44" s="178"/>
      <c r="G44" s="178"/>
      <c r="H44" s="178"/>
      <c r="I44" s="177"/>
      <c r="J44" s="178"/>
      <c r="K44" s="178"/>
      <c r="L44" s="178"/>
      <c r="M44" s="179">
        <f>SUM(L45,L52)*E44</f>
        <v>0.14043478260869566</v>
      </c>
      <c r="N44" s="61"/>
      <c r="O44" s="53"/>
    </row>
    <row r="45" spans="2:18" s="6" customFormat="1" ht="30.75" customHeight="1" thickBot="1">
      <c r="B45" s="659" t="s">
        <v>483</v>
      </c>
      <c r="C45" s="660"/>
      <c r="D45" s="661"/>
      <c r="E45" s="180"/>
      <c r="F45" s="239">
        <f>4/7</f>
        <v>0.5714285714285714</v>
      </c>
      <c r="G45" s="221"/>
      <c r="H45" s="182"/>
      <c r="I45" s="180"/>
      <c r="J45" s="182"/>
      <c r="K45" s="182"/>
      <c r="L45" s="182">
        <f>SUM(K46,K48)*F45</f>
        <v>0.5</v>
      </c>
      <c r="M45" s="183"/>
      <c r="N45" s="61"/>
    </row>
    <row r="46" spans="2:18" s="6" customFormat="1" ht="30.75" customHeight="1" thickBot="1">
      <c r="B46" s="659" t="s">
        <v>484</v>
      </c>
      <c r="C46" s="660"/>
      <c r="D46" s="661"/>
      <c r="E46" s="180"/>
      <c r="F46" s="221"/>
      <c r="G46" s="239">
        <f>1/4</f>
        <v>0.25</v>
      </c>
      <c r="H46" s="182"/>
      <c r="I46" s="180"/>
      <c r="J46" s="182"/>
      <c r="K46" s="182">
        <f>SUM(J47)*G46</f>
        <v>0.125</v>
      </c>
      <c r="L46" s="182"/>
      <c r="M46" s="183"/>
      <c r="N46" s="61"/>
    </row>
    <row r="47" spans="2:18" ht="30" customHeight="1" thickBot="1">
      <c r="B47" s="184"/>
      <c r="C47" s="222">
        <v>21</v>
      </c>
      <c r="D47" s="186" t="s">
        <v>485</v>
      </c>
      <c r="E47" s="224"/>
      <c r="F47" s="190"/>
      <c r="G47" s="190"/>
      <c r="H47" s="190">
        <v>1</v>
      </c>
      <c r="I47" s="224">
        <v>0.5</v>
      </c>
      <c r="J47" s="190">
        <f t="shared" ref="J47:J55" si="5">H47*I47</f>
        <v>0.5</v>
      </c>
      <c r="K47" s="190"/>
      <c r="L47" s="190"/>
      <c r="M47" s="189"/>
      <c r="N47" s="52"/>
      <c r="O47" s="53"/>
      <c r="P47" s="53"/>
      <c r="Q47" s="53"/>
      <c r="R47" s="53"/>
    </row>
    <row r="48" spans="2:18" ht="24" customHeight="1" thickBot="1">
      <c r="B48" s="659" t="s">
        <v>486</v>
      </c>
      <c r="C48" s="660"/>
      <c r="D48" s="660"/>
      <c r="E48" s="177"/>
      <c r="F48" s="178"/>
      <c r="G48" s="240">
        <f>3/4</f>
        <v>0.75</v>
      </c>
      <c r="H48" s="178"/>
      <c r="I48" s="177"/>
      <c r="J48" s="178"/>
      <c r="K48" s="178">
        <f>SUM(J49:J51)*G48</f>
        <v>0.75</v>
      </c>
      <c r="L48" s="178"/>
      <c r="M48" s="241"/>
      <c r="N48" s="52"/>
      <c r="O48" s="53"/>
      <c r="P48" s="53"/>
      <c r="Q48" s="53"/>
      <c r="R48" s="53"/>
    </row>
    <row r="49" spans="2:18" ht="42.75" customHeight="1">
      <c r="B49" s="231"/>
      <c r="C49" s="219">
        <v>22</v>
      </c>
      <c r="D49" s="194" t="s">
        <v>487</v>
      </c>
      <c r="E49" s="209"/>
      <c r="F49" s="198"/>
      <c r="G49" s="198"/>
      <c r="H49" s="198">
        <v>0.33300000000000002</v>
      </c>
      <c r="I49" s="209">
        <v>1</v>
      </c>
      <c r="J49" s="198">
        <f t="shared" si="5"/>
        <v>0.33300000000000002</v>
      </c>
      <c r="K49" s="198"/>
      <c r="L49" s="198"/>
      <c r="M49" s="199"/>
      <c r="N49" s="52"/>
      <c r="O49" s="53"/>
      <c r="P49" s="53"/>
      <c r="Q49" s="53"/>
      <c r="R49" s="53"/>
    </row>
    <row r="50" spans="2:18" ht="36.75" customHeight="1">
      <c r="B50" s="231"/>
      <c r="C50" s="219">
        <v>23</v>
      </c>
      <c r="D50" s="194" t="s">
        <v>488</v>
      </c>
      <c r="E50" s="209"/>
      <c r="F50" s="198"/>
      <c r="G50" s="198"/>
      <c r="H50" s="198">
        <v>0.33300000000000002</v>
      </c>
      <c r="I50" s="209">
        <v>1</v>
      </c>
      <c r="J50" s="198">
        <f t="shared" si="5"/>
        <v>0.33300000000000002</v>
      </c>
      <c r="K50" s="198"/>
      <c r="L50" s="198"/>
      <c r="M50" s="199"/>
      <c r="N50" s="52"/>
      <c r="O50" s="53"/>
      <c r="P50" s="53"/>
      <c r="Q50" s="53"/>
      <c r="R50" s="53"/>
    </row>
    <row r="51" spans="2:18" ht="35.25" customHeight="1" thickBot="1">
      <c r="B51" s="231"/>
      <c r="C51" s="219">
        <v>24</v>
      </c>
      <c r="D51" s="194" t="s">
        <v>489</v>
      </c>
      <c r="E51" s="209"/>
      <c r="F51" s="198"/>
      <c r="G51" s="198"/>
      <c r="H51" s="198">
        <v>0.33400000000000002</v>
      </c>
      <c r="I51" s="209">
        <v>1</v>
      </c>
      <c r="J51" s="198">
        <f t="shared" si="5"/>
        <v>0.33400000000000002</v>
      </c>
      <c r="K51" s="198"/>
      <c r="L51" s="198"/>
      <c r="M51" s="199"/>
      <c r="N51" s="52"/>
      <c r="O51" s="53"/>
      <c r="P51" s="53"/>
      <c r="Q51" s="53"/>
      <c r="R51" s="53"/>
    </row>
    <row r="52" spans="2:18" ht="30" customHeight="1" thickBot="1">
      <c r="B52" s="659" t="s">
        <v>490</v>
      </c>
      <c r="C52" s="660"/>
      <c r="D52" s="660"/>
      <c r="E52" s="180"/>
      <c r="F52" s="181">
        <f>3/7</f>
        <v>0.42857142857142855</v>
      </c>
      <c r="G52" s="182"/>
      <c r="H52" s="182"/>
      <c r="I52" s="177"/>
      <c r="J52" s="178"/>
      <c r="K52" s="178"/>
      <c r="L52" s="178">
        <f>SUM(K53,K56)*F52</f>
        <v>0.42285714285714282</v>
      </c>
      <c r="M52" s="241"/>
      <c r="N52" s="52"/>
      <c r="O52" s="53"/>
      <c r="P52" s="53"/>
      <c r="Q52" s="53"/>
      <c r="R52" s="53"/>
    </row>
    <row r="53" spans="2:18" ht="21" customHeight="1" thickBot="1">
      <c r="B53" s="659" t="s">
        <v>491</v>
      </c>
      <c r="C53" s="660"/>
      <c r="D53" s="660"/>
      <c r="E53" s="177"/>
      <c r="F53" s="178"/>
      <c r="G53" s="178">
        <f>2/3</f>
        <v>0.66666666666666663</v>
      </c>
      <c r="H53" s="178"/>
      <c r="I53" s="177"/>
      <c r="J53" s="178"/>
      <c r="K53" s="178">
        <f>SUM(J54:J55)*G53</f>
        <v>0.65333333333333332</v>
      </c>
      <c r="L53" s="178"/>
      <c r="M53" s="241"/>
      <c r="N53" s="52"/>
      <c r="O53" s="53"/>
      <c r="P53" s="53"/>
      <c r="Q53" s="53"/>
      <c r="R53" s="53"/>
    </row>
    <row r="54" spans="2:18" ht="24" customHeight="1">
      <c r="B54" s="231"/>
      <c r="C54" s="219">
        <v>25</v>
      </c>
      <c r="D54" s="194" t="s">
        <v>492</v>
      </c>
      <c r="E54" s="209"/>
      <c r="F54" s="198"/>
      <c r="G54" s="198"/>
      <c r="H54" s="199">
        <v>0.5</v>
      </c>
      <c r="I54" s="209">
        <v>1</v>
      </c>
      <c r="J54" s="198">
        <f t="shared" si="5"/>
        <v>0.5</v>
      </c>
      <c r="K54" s="198"/>
      <c r="L54" s="198"/>
      <c r="M54" s="199"/>
      <c r="N54" s="52"/>
      <c r="O54" s="53"/>
      <c r="P54" s="53"/>
      <c r="Q54" s="53"/>
      <c r="R54" s="53"/>
    </row>
    <row r="55" spans="2:18" ht="24" customHeight="1" thickBot="1">
      <c r="B55" s="231"/>
      <c r="C55" s="219">
        <v>26</v>
      </c>
      <c r="D55" s="194" t="s">
        <v>493</v>
      </c>
      <c r="E55" s="215"/>
      <c r="F55" s="216"/>
      <c r="G55" s="216"/>
      <c r="H55" s="197">
        <v>0.5</v>
      </c>
      <c r="I55" s="209">
        <v>0.96</v>
      </c>
      <c r="J55" s="198">
        <f t="shared" si="5"/>
        <v>0.48</v>
      </c>
      <c r="K55" s="198"/>
      <c r="L55" s="198"/>
      <c r="M55" s="199"/>
      <c r="N55" s="52"/>
      <c r="O55" s="53"/>
      <c r="P55" s="53"/>
      <c r="Q55" s="53"/>
      <c r="R55" s="53"/>
    </row>
    <row r="56" spans="2:18" ht="21.75" customHeight="1" thickBot="1">
      <c r="B56" s="659" t="s">
        <v>494</v>
      </c>
      <c r="C56" s="660"/>
      <c r="D56" s="661"/>
      <c r="E56" s="177"/>
      <c r="F56" s="178"/>
      <c r="G56" s="178">
        <f>1/3</f>
        <v>0.33333333333333331</v>
      </c>
      <c r="H56" s="241"/>
      <c r="I56" s="177"/>
      <c r="J56" s="178"/>
      <c r="K56" s="178">
        <f>J57*G56</f>
        <v>0.33333333333333331</v>
      </c>
      <c r="L56" s="178"/>
      <c r="M56" s="241"/>
      <c r="N56" s="52"/>
      <c r="O56" s="53"/>
      <c r="P56" s="53"/>
      <c r="Q56" s="53"/>
      <c r="R56" s="53"/>
    </row>
    <row r="57" spans="2:18" ht="24" customHeight="1" thickBot="1">
      <c r="B57" s="236"/>
      <c r="C57" s="143">
        <v>27</v>
      </c>
      <c r="D57" s="237" t="s">
        <v>495</v>
      </c>
      <c r="E57" s="242"/>
      <c r="F57" s="220"/>
      <c r="G57" s="220"/>
      <c r="H57" s="243">
        <v>1</v>
      </c>
      <c r="I57" s="215">
        <v>1</v>
      </c>
      <c r="J57" s="216">
        <f>H57*I57</f>
        <v>1</v>
      </c>
      <c r="K57" s="216"/>
      <c r="L57" s="216"/>
      <c r="M57" s="197"/>
      <c r="N57" s="52"/>
      <c r="O57" s="53"/>
      <c r="P57" s="53"/>
      <c r="Q57" s="53"/>
      <c r="R57" s="53"/>
    </row>
    <row r="58" spans="2:18" ht="22.5" customHeight="1" thickBot="1">
      <c r="B58" s="218"/>
      <c r="C58" s="219"/>
      <c r="D58" s="244"/>
      <c r="E58" s="208"/>
      <c r="F58" s="208"/>
      <c r="G58" s="208"/>
      <c r="H58" s="198"/>
      <c r="I58" s="198"/>
      <c r="J58" s="198"/>
      <c r="K58" s="198"/>
      <c r="L58" s="198"/>
      <c r="M58" s="198"/>
      <c r="N58" s="52"/>
      <c r="O58" s="53"/>
      <c r="P58" s="53"/>
      <c r="Q58" s="53"/>
      <c r="R58" s="53"/>
    </row>
    <row r="59" spans="2:18" ht="39.75" customHeight="1" thickBot="1">
      <c r="B59" s="695" t="s">
        <v>496</v>
      </c>
      <c r="C59" s="696"/>
      <c r="D59" s="696"/>
      <c r="E59" s="177">
        <f>5/46</f>
        <v>0.10869565217391304</v>
      </c>
      <c r="F59" s="178"/>
      <c r="G59" s="178"/>
      <c r="H59" s="178"/>
      <c r="I59" s="177"/>
      <c r="J59" s="178"/>
      <c r="K59" s="178"/>
      <c r="L59" s="178"/>
      <c r="M59" s="179">
        <f>SUM(L60,L67,L70)*E59</f>
        <v>0.10434782608695652</v>
      </c>
      <c r="N59" s="52"/>
      <c r="O59" s="53"/>
      <c r="P59" s="53"/>
      <c r="Q59" s="53"/>
      <c r="R59" s="53"/>
    </row>
    <row r="60" spans="2:18" ht="33.75" customHeight="1" thickBot="1">
      <c r="B60" s="655" t="s">
        <v>497</v>
      </c>
      <c r="C60" s="656"/>
      <c r="D60" s="657"/>
      <c r="E60" s="180"/>
      <c r="F60" s="182">
        <f>3/5</f>
        <v>0.6</v>
      </c>
      <c r="G60" s="221"/>
      <c r="H60" s="182"/>
      <c r="I60" s="180"/>
      <c r="J60" s="182"/>
      <c r="K60" s="182"/>
      <c r="L60" s="182">
        <f>SUM(K61,K63,K65)*F60</f>
        <v>0.57999999999999996</v>
      </c>
      <c r="M60" s="183"/>
      <c r="N60" s="52"/>
      <c r="O60" s="53"/>
      <c r="P60" s="53"/>
      <c r="Q60" s="53"/>
      <c r="R60" s="53"/>
    </row>
    <row r="61" spans="2:18" ht="23.25" customHeight="1" thickBot="1">
      <c r="B61" s="655" t="s">
        <v>498</v>
      </c>
      <c r="C61" s="656"/>
      <c r="D61" s="657"/>
      <c r="E61" s="245"/>
      <c r="F61" s="246"/>
      <c r="G61" s="182">
        <f>1/3</f>
        <v>0.33333333333333331</v>
      </c>
      <c r="H61" s="182"/>
      <c r="I61" s="180"/>
      <c r="J61" s="182"/>
      <c r="K61" s="182">
        <f>J62*G61</f>
        <v>0.3</v>
      </c>
      <c r="L61" s="182"/>
      <c r="M61" s="183"/>
      <c r="N61" s="52"/>
      <c r="O61" s="53"/>
      <c r="P61" s="53"/>
      <c r="Q61" s="53"/>
      <c r="R61" s="53"/>
    </row>
    <row r="62" spans="2:18" ht="32.25" customHeight="1" thickBot="1">
      <c r="B62" s="184"/>
      <c r="C62" s="222">
        <v>28</v>
      </c>
      <c r="D62" s="223" t="s">
        <v>499</v>
      </c>
      <c r="E62" s="247"/>
      <c r="F62" s="248"/>
      <c r="G62" s="248"/>
      <c r="H62" s="189">
        <v>1</v>
      </c>
      <c r="I62" s="224">
        <v>0.9</v>
      </c>
      <c r="J62" s="190">
        <f>H62*I62</f>
        <v>0.9</v>
      </c>
      <c r="K62" s="190"/>
      <c r="L62" s="190"/>
      <c r="M62" s="189"/>
      <c r="N62" s="52"/>
      <c r="O62" s="53"/>
      <c r="P62" s="53"/>
      <c r="Q62" s="53"/>
      <c r="R62" s="53"/>
    </row>
    <row r="63" spans="2:18" ht="18" customHeight="1" thickBot="1">
      <c r="B63" s="655" t="s">
        <v>500</v>
      </c>
      <c r="C63" s="656"/>
      <c r="D63" s="656"/>
      <c r="E63" s="249"/>
      <c r="F63" s="250"/>
      <c r="G63" s="178">
        <f>1/3</f>
        <v>0.33333333333333331</v>
      </c>
      <c r="H63" s="178"/>
      <c r="I63" s="177"/>
      <c r="J63" s="178"/>
      <c r="K63" s="178">
        <f>J64*G63</f>
        <v>0.33333333333333331</v>
      </c>
      <c r="L63" s="178"/>
      <c r="M63" s="241"/>
      <c r="N63" s="52"/>
      <c r="O63" s="53"/>
      <c r="P63" s="53"/>
      <c r="Q63" s="53"/>
      <c r="R63" s="53"/>
    </row>
    <row r="64" spans="2:18" ht="26.25" customHeight="1" thickBot="1">
      <c r="B64" s="231"/>
      <c r="C64" s="219">
        <v>29</v>
      </c>
      <c r="D64" s="206" t="s">
        <v>501</v>
      </c>
      <c r="E64" s="251"/>
      <c r="F64" s="252"/>
      <c r="G64" s="252"/>
      <c r="H64" s="197">
        <v>1</v>
      </c>
      <c r="I64" s="215">
        <v>1</v>
      </c>
      <c r="J64" s="216">
        <f t="shared" ref="J64:J66" si="6">I64*H64</f>
        <v>1</v>
      </c>
      <c r="K64" s="216"/>
      <c r="L64" s="216"/>
      <c r="M64" s="197"/>
      <c r="N64" s="52"/>
      <c r="O64" s="53"/>
      <c r="P64" s="53"/>
      <c r="Q64" s="53"/>
      <c r="R64" s="53"/>
    </row>
    <row r="65" spans="2:18" ht="19.5" customHeight="1" thickBot="1">
      <c r="B65" s="655" t="s">
        <v>502</v>
      </c>
      <c r="C65" s="656"/>
      <c r="D65" s="657"/>
      <c r="E65" s="249"/>
      <c r="F65" s="250"/>
      <c r="G65" s="178">
        <f>1/3</f>
        <v>0.33333333333333331</v>
      </c>
      <c r="H65" s="253"/>
      <c r="I65" s="221"/>
      <c r="J65" s="221"/>
      <c r="K65" s="182">
        <f>J66*G65</f>
        <v>0.33333333333333331</v>
      </c>
      <c r="L65" s="221"/>
      <c r="M65" s="221"/>
      <c r="N65" s="52"/>
      <c r="O65" s="53"/>
      <c r="P65" s="53"/>
      <c r="Q65" s="53"/>
      <c r="R65" s="53"/>
    </row>
    <row r="66" spans="2:18" ht="28.5" customHeight="1" thickBot="1">
      <c r="B66" s="231"/>
      <c r="C66" s="219">
        <v>30</v>
      </c>
      <c r="D66" s="206" t="s">
        <v>503</v>
      </c>
      <c r="E66" s="212"/>
      <c r="F66" s="217"/>
      <c r="G66" s="217"/>
      <c r="H66" s="199">
        <v>1</v>
      </c>
      <c r="I66" s="209">
        <v>1</v>
      </c>
      <c r="J66" s="198">
        <f t="shared" si="6"/>
        <v>1</v>
      </c>
      <c r="K66" s="198"/>
      <c r="L66" s="198"/>
      <c r="M66" s="199"/>
      <c r="N66" s="52"/>
      <c r="O66" s="53"/>
      <c r="P66" s="53"/>
      <c r="Q66" s="53"/>
      <c r="R66" s="53"/>
    </row>
    <row r="67" spans="2:18" ht="30" customHeight="1" thickBot="1">
      <c r="B67" s="655" t="s">
        <v>504</v>
      </c>
      <c r="C67" s="656"/>
      <c r="D67" s="656"/>
      <c r="E67" s="254"/>
      <c r="F67" s="178">
        <f>1/5</f>
        <v>0.2</v>
      </c>
      <c r="G67" s="255"/>
      <c r="H67" s="256"/>
      <c r="I67" s="257"/>
      <c r="J67" s="256"/>
      <c r="K67" s="256"/>
      <c r="L67" s="258">
        <f>K68*F67</f>
        <v>0.18000000000000002</v>
      </c>
      <c r="M67" s="259"/>
      <c r="N67" s="52"/>
      <c r="O67" s="53"/>
      <c r="P67" s="53"/>
      <c r="Q67" s="53"/>
      <c r="R67" s="53"/>
    </row>
    <row r="68" spans="2:18" ht="24" customHeight="1" thickBot="1">
      <c r="B68" s="655" t="s">
        <v>505</v>
      </c>
      <c r="C68" s="656"/>
      <c r="D68" s="656"/>
      <c r="E68" s="254"/>
      <c r="F68" s="260"/>
      <c r="G68" s="261">
        <f>1/1</f>
        <v>1</v>
      </c>
      <c r="H68" s="256"/>
      <c r="I68" s="262"/>
      <c r="J68" s="263"/>
      <c r="K68" s="260">
        <f>J69*G68</f>
        <v>0.9</v>
      </c>
      <c r="L68" s="256"/>
      <c r="M68" s="259"/>
      <c r="N68" s="52"/>
      <c r="O68" s="53"/>
      <c r="P68" s="53"/>
      <c r="Q68" s="53"/>
      <c r="R68" s="53"/>
    </row>
    <row r="69" spans="2:18" ht="24" customHeight="1" thickBot="1">
      <c r="B69" s="231"/>
      <c r="C69" s="219">
        <v>31</v>
      </c>
      <c r="D69" s="206" t="s">
        <v>506</v>
      </c>
      <c r="E69" s="212"/>
      <c r="F69" s="198"/>
      <c r="G69" s="217"/>
      <c r="H69" s="199">
        <v>1</v>
      </c>
      <c r="I69" s="209">
        <v>0.9</v>
      </c>
      <c r="J69" s="198">
        <f>H69*I69</f>
        <v>0.9</v>
      </c>
      <c r="K69" s="198"/>
      <c r="L69" s="198"/>
      <c r="M69" s="199"/>
      <c r="N69" s="52"/>
      <c r="O69" s="53"/>
      <c r="P69" s="53"/>
      <c r="Q69" s="53"/>
      <c r="R69" s="53"/>
    </row>
    <row r="70" spans="2:18" ht="24" customHeight="1" thickBot="1">
      <c r="B70" s="655" t="s">
        <v>507</v>
      </c>
      <c r="C70" s="656"/>
      <c r="D70" s="656"/>
      <c r="E70" s="254"/>
      <c r="F70" s="178">
        <f>1/5</f>
        <v>0.2</v>
      </c>
      <c r="G70" s="255"/>
      <c r="H70" s="256"/>
      <c r="I70" s="655"/>
      <c r="J70" s="656"/>
      <c r="K70" s="656"/>
      <c r="L70" s="258">
        <f>K71*F70</f>
        <v>0.2</v>
      </c>
      <c r="M70" s="259"/>
      <c r="N70" s="52"/>
      <c r="O70" s="53"/>
      <c r="P70" s="53"/>
      <c r="Q70" s="53"/>
      <c r="R70" s="53"/>
    </row>
    <row r="71" spans="2:18" ht="24" customHeight="1" thickBot="1">
      <c r="B71" s="655" t="s">
        <v>508</v>
      </c>
      <c r="C71" s="656"/>
      <c r="D71" s="656"/>
      <c r="E71" s="254"/>
      <c r="F71" s="255"/>
      <c r="G71" s="261">
        <f>1/1</f>
        <v>1</v>
      </c>
      <c r="H71" s="256"/>
      <c r="I71" s="262"/>
      <c r="J71" s="263"/>
      <c r="K71" s="260">
        <f>J72*G71</f>
        <v>1</v>
      </c>
      <c r="L71" s="256"/>
      <c r="M71" s="259"/>
      <c r="N71" s="52"/>
      <c r="O71" s="53"/>
      <c r="P71" s="53"/>
      <c r="Q71" s="53"/>
      <c r="R71" s="53"/>
    </row>
    <row r="72" spans="2:18" ht="24" customHeight="1" thickBot="1">
      <c r="B72" s="236"/>
      <c r="C72" s="143">
        <v>32</v>
      </c>
      <c r="D72" s="237" t="s">
        <v>509</v>
      </c>
      <c r="E72" s="215"/>
      <c r="F72" s="216"/>
      <c r="G72" s="216"/>
      <c r="H72" s="197">
        <v>1</v>
      </c>
      <c r="I72" s="251">
        <v>1</v>
      </c>
      <c r="J72" s="216">
        <f>H72*I72</f>
        <v>1</v>
      </c>
      <c r="K72" s="216"/>
      <c r="L72" s="216"/>
      <c r="M72" s="197"/>
      <c r="N72" s="52"/>
      <c r="O72" s="53"/>
      <c r="P72" s="53"/>
      <c r="Q72" s="53"/>
      <c r="R72" s="53"/>
    </row>
    <row r="73" spans="2:18" ht="19.5" customHeight="1" thickBot="1">
      <c r="B73" s="264"/>
      <c r="C73" s="219"/>
      <c r="D73" s="244"/>
      <c r="E73" s="208"/>
      <c r="F73" s="208"/>
      <c r="G73" s="208"/>
      <c r="H73" s="198"/>
      <c r="I73" s="198"/>
      <c r="J73" s="198"/>
      <c r="K73" s="198"/>
      <c r="L73" s="198"/>
      <c r="M73" s="198"/>
      <c r="N73" s="52"/>
      <c r="O73" s="53"/>
      <c r="P73" s="53"/>
      <c r="Q73" s="53"/>
      <c r="R73" s="53"/>
    </row>
    <row r="74" spans="2:18" ht="32.1" customHeight="1" thickBot="1">
      <c r="B74" s="648" t="s">
        <v>298</v>
      </c>
      <c r="C74" s="649"/>
      <c r="D74" s="650"/>
      <c r="E74" s="654" t="s">
        <v>299</v>
      </c>
      <c r="F74" s="667"/>
      <c r="G74" s="667"/>
      <c r="H74" s="667"/>
      <c r="I74" s="654" t="s">
        <v>300</v>
      </c>
      <c r="J74" s="654"/>
      <c r="K74" s="654"/>
      <c r="L74" s="654"/>
      <c r="M74" s="654"/>
      <c r="N74" s="48"/>
      <c r="O74" s="49"/>
      <c r="P74" s="49"/>
      <c r="Q74" s="49"/>
      <c r="R74" s="49"/>
    </row>
    <row r="75" spans="2:18" s="50" customFormat="1" ht="48" customHeight="1" thickBot="1">
      <c r="B75" s="651"/>
      <c r="C75" s="652"/>
      <c r="D75" s="653"/>
      <c r="E75" s="175" t="s">
        <v>301</v>
      </c>
      <c r="F75" s="176" t="s">
        <v>331</v>
      </c>
      <c r="G75" s="176" t="s">
        <v>330</v>
      </c>
      <c r="H75" s="176" t="s">
        <v>302</v>
      </c>
      <c r="I75" s="175" t="s">
        <v>303</v>
      </c>
      <c r="J75" s="175" t="s">
        <v>304</v>
      </c>
      <c r="K75" s="176" t="s">
        <v>331</v>
      </c>
      <c r="L75" s="176" t="s">
        <v>330</v>
      </c>
      <c r="M75" s="175" t="s">
        <v>305</v>
      </c>
      <c r="N75" s="48"/>
      <c r="O75" s="49"/>
      <c r="P75" s="49"/>
      <c r="Q75" s="49"/>
      <c r="R75" s="49"/>
    </row>
    <row r="76" spans="2:18" s="6" customFormat="1" ht="38.25" customHeight="1" thickBot="1">
      <c r="B76" s="655" t="s">
        <v>510</v>
      </c>
      <c r="C76" s="656"/>
      <c r="D76" s="657"/>
      <c r="E76" s="177">
        <f>4/46</f>
        <v>8.6956521739130432E-2</v>
      </c>
      <c r="F76" s="178"/>
      <c r="G76" s="178"/>
      <c r="H76" s="178"/>
      <c r="I76" s="177"/>
      <c r="J76" s="178"/>
      <c r="K76" s="178"/>
      <c r="L76" s="178"/>
      <c r="M76" s="241">
        <f>SUM(L77,L81,L84)*E76</f>
        <v>8.6956521739130432E-2</v>
      </c>
      <c r="N76" s="61"/>
      <c r="O76" s="53"/>
    </row>
    <row r="77" spans="2:18" s="6" customFormat="1" ht="23.25" customHeight="1" thickBot="1">
      <c r="B77" s="646" t="s">
        <v>511</v>
      </c>
      <c r="C77" s="647"/>
      <c r="D77" s="658"/>
      <c r="E77" s="265"/>
      <c r="F77" s="266">
        <f>2/4</f>
        <v>0.5</v>
      </c>
      <c r="G77" s="267"/>
      <c r="H77" s="268"/>
      <c r="I77" s="265"/>
      <c r="J77" s="269"/>
      <c r="K77" s="269"/>
      <c r="L77" s="270">
        <f>K78*F77</f>
        <v>0.5</v>
      </c>
      <c r="M77" s="268"/>
      <c r="N77" s="62"/>
    </row>
    <row r="78" spans="2:18" s="6" customFormat="1" ht="21.75" customHeight="1" thickBot="1">
      <c r="B78" s="646" t="s">
        <v>512</v>
      </c>
      <c r="C78" s="647"/>
      <c r="D78" s="647"/>
      <c r="E78" s="265"/>
      <c r="F78" s="267"/>
      <c r="G78" s="271">
        <f>2/2</f>
        <v>1</v>
      </c>
      <c r="H78" s="268"/>
      <c r="I78" s="269"/>
      <c r="J78" s="269"/>
      <c r="K78" s="270">
        <f>SUM(J79:J80)*G78</f>
        <v>1</v>
      </c>
      <c r="L78" s="269"/>
      <c r="M78" s="268"/>
      <c r="N78" s="62"/>
    </row>
    <row r="79" spans="2:18" ht="26.25" customHeight="1">
      <c r="B79" s="184"/>
      <c r="C79" s="222">
        <v>33</v>
      </c>
      <c r="D79" s="223" t="s">
        <v>513</v>
      </c>
      <c r="E79" s="207"/>
      <c r="F79" s="208"/>
      <c r="G79" s="208"/>
      <c r="H79" s="198">
        <v>0.5</v>
      </c>
      <c r="I79" s="209">
        <v>1</v>
      </c>
      <c r="J79" s="198">
        <f>I79*H79</f>
        <v>0.5</v>
      </c>
      <c r="K79" s="198"/>
      <c r="L79" s="198"/>
      <c r="M79" s="199"/>
      <c r="N79" s="52"/>
      <c r="O79" s="53"/>
      <c r="P79" s="53"/>
      <c r="Q79" s="53"/>
      <c r="R79" s="53"/>
    </row>
    <row r="80" spans="2:18" ht="30.75" customHeight="1" thickBot="1">
      <c r="B80" s="231"/>
      <c r="C80" s="219">
        <v>34</v>
      </c>
      <c r="D80" s="206" t="s">
        <v>514</v>
      </c>
      <c r="E80" s="209"/>
      <c r="F80" s="198"/>
      <c r="G80" s="198"/>
      <c r="H80" s="198">
        <v>0.5</v>
      </c>
      <c r="I80" s="209">
        <v>1</v>
      </c>
      <c r="J80" s="198">
        <f t="shared" ref="J80:J83" si="7">I80*H80</f>
        <v>0.5</v>
      </c>
      <c r="K80" s="198"/>
      <c r="L80" s="198"/>
      <c r="M80" s="199"/>
      <c r="N80" s="52"/>
      <c r="O80" s="53"/>
      <c r="P80" s="53"/>
      <c r="Q80" s="53"/>
      <c r="R80" s="53"/>
    </row>
    <row r="81" spans="2:18" ht="22.5" customHeight="1" thickBot="1">
      <c r="B81" s="646" t="s">
        <v>515</v>
      </c>
      <c r="C81" s="647"/>
      <c r="D81" s="647"/>
      <c r="E81" s="265"/>
      <c r="F81" s="266">
        <f>1/4</f>
        <v>0.25</v>
      </c>
      <c r="G81" s="269"/>
      <c r="H81" s="268"/>
      <c r="I81" s="269"/>
      <c r="J81" s="269"/>
      <c r="K81" s="269"/>
      <c r="L81" s="270">
        <f>K82*F81</f>
        <v>0.25</v>
      </c>
      <c r="M81" s="268"/>
      <c r="N81" s="52"/>
      <c r="O81" s="53"/>
      <c r="P81" s="53"/>
      <c r="Q81" s="53"/>
      <c r="R81" s="53"/>
    </row>
    <row r="82" spans="2:18" ht="21" customHeight="1" thickBot="1">
      <c r="B82" s="709" t="s">
        <v>516</v>
      </c>
      <c r="C82" s="710"/>
      <c r="D82" s="710"/>
      <c r="E82" s="265"/>
      <c r="F82" s="269"/>
      <c r="G82" s="271">
        <f>1/1</f>
        <v>1</v>
      </c>
      <c r="H82" s="268"/>
      <c r="I82" s="269"/>
      <c r="J82" s="269"/>
      <c r="K82" s="270">
        <f>J83*G82</f>
        <v>1</v>
      </c>
      <c r="L82" s="269"/>
      <c r="M82" s="268"/>
      <c r="N82" s="52"/>
      <c r="O82" s="53"/>
      <c r="P82" s="53"/>
      <c r="Q82" s="53"/>
      <c r="R82" s="53"/>
    </row>
    <row r="83" spans="2:18" ht="30.75" customHeight="1" thickBot="1">
      <c r="B83" s="236"/>
      <c r="C83" s="143">
        <v>35</v>
      </c>
      <c r="D83" s="272" t="s">
        <v>517</v>
      </c>
      <c r="E83" s="209"/>
      <c r="F83" s="198"/>
      <c r="G83" s="198"/>
      <c r="H83" s="198">
        <v>1</v>
      </c>
      <c r="I83" s="242">
        <v>1</v>
      </c>
      <c r="J83" s="220">
        <f t="shared" si="7"/>
        <v>1</v>
      </c>
      <c r="K83" s="220"/>
      <c r="L83" s="220"/>
      <c r="M83" s="243"/>
      <c r="N83" s="52"/>
      <c r="O83" s="53"/>
      <c r="P83" s="53"/>
      <c r="Q83" s="53"/>
      <c r="R83" s="53"/>
    </row>
    <row r="84" spans="2:18" ht="30.75" customHeight="1" thickBot="1">
      <c r="B84" s="646" t="s">
        <v>518</v>
      </c>
      <c r="C84" s="647"/>
      <c r="D84" s="647"/>
      <c r="E84" s="265"/>
      <c r="F84" s="266">
        <f>1/4</f>
        <v>0.25</v>
      </c>
      <c r="G84" s="269"/>
      <c r="H84" s="268"/>
      <c r="I84" s="269"/>
      <c r="J84" s="269"/>
      <c r="K84" s="269"/>
      <c r="L84" s="270">
        <f>K85*F84</f>
        <v>0.25</v>
      </c>
      <c r="M84" s="268"/>
      <c r="N84" s="52"/>
      <c r="O84" s="53"/>
      <c r="P84" s="53"/>
      <c r="Q84" s="53"/>
      <c r="R84" s="53"/>
    </row>
    <row r="85" spans="2:18" ht="30.75" customHeight="1" thickBot="1">
      <c r="B85" s="646" t="s">
        <v>519</v>
      </c>
      <c r="C85" s="647"/>
      <c r="D85" s="647"/>
      <c r="E85" s="273"/>
      <c r="F85" s="274"/>
      <c r="G85" s="275">
        <f>1/1</f>
        <v>1</v>
      </c>
      <c r="H85" s="276"/>
      <c r="I85" s="269"/>
      <c r="J85" s="269"/>
      <c r="K85" s="270">
        <f>J86*G85</f>
        <v>1</v>
      </c>
      <c r="L85" s="269"/>
      <c r="M85" s="268"/>
      <c r="N85" s="52"/>
      <c r="O85" s="53"/>
      <c r="P85" s="53"/>
      <c r="Q85" s="53"/>
      <c r="R85" s="53"/>
    </row>
    <row r="86" spans="2:18" ht="46.5" customHeight="1" thickBot="1">
      <c r="B86" s="236"/>
      <c r="C86" s="143">
        <v>36</v>
      </c>
      <c r="D86" s="237" t="s">
        <v>520</v>
      </c>
      <c r="E86" s="242"/>
      <c r="F86" s="220"/>
      <c r="G86" s="220"/>
      <c r="H86" s="243">
        <v>1</v>
      </c>
      <c r="I86" s="220">
        <v>1</v>
      </c>
      <c r="J86" s="220">
        <f>H86*I86</f>
        <v>1</v>
      </c>
      <c r="K86" s="220"/>
      <c r="L86" s="220"/>
      <c r="M86" s="243"/>
      <c r="N86" s="52"/>
      <c r="O86" s="53"/>
      <c r="P86" s="53"/>
      <c r="Q86" s="53"/>
      <c r="R86" s="53"/>
    </row>
    <row r="87" spans="2:18" ht="25.5" customHeight="1" thickBot="1">
      <c r="B87" s="238"/>
      <c r="C87" s="219"/>
      <c r="D87" s="244"/>
      <c r="E87" s="198"/>
      <c r="F87" s="198"/>
      <c r="G87" s="198"/>
      <c r="H87" s="198"/>
      <c r="I87" s="198"/>
      <c r="J87" s="198"/>
      <c r="K87" s="198"/>
      <c r="L87" s="198"/>
      <c r="M87" s="198"/>
      <c r="N87" s="52"/>
      <c r="O87" s="53"/>
      <c r="P87" s="53"/>
      <c r="Q87" s="53"/>
      <c r="R87" s="53"/>
    </row>
    <row r="88" spans="2:18" ht="33.75" customHeight="1" thickBot="1">
      <c r="B88" s="655" t="s">
        <v>521</v>
      </c>
      <c r="C88" s="656"/>
      <c r="D88" s="656"/>
      <c r="E88" s="180">
        <f>10/46</f>
        <v>0.21739130434782608</v>
      </c>
      <c r="F88" s="182"/>
      <c r="G88" s="182"/>
      <c r="H88" s="182"/>
      <c r="I88" s="180"/>
      <c r="J88" s="182"/>
      <c r="K88" s="182"/>
      <c r="L88" s="182"/>
      <c r="M88" s="183">
        <f>SUM(L89,L94)*E88</f>
        <v>0.20532663043478264</v>
      </c>
      <c r="N88" s="52"/>
      <c r="O88" s="53"/>
      <c r="P88" s="53"/>
      <c r="Q88" s="53"/>
      <c r="R88" s="53"/>
    </row>
    <row r="89" spans="2:18" ht="33.75" customHeight="1" thickBot="1">
      <c r="B89" s="646" t="s">
        <v>522</v>
      </c>
      <c r="C89" s="647"/>
      <c r="D89" s="647"/>
      <c r="E89" s="273"/>
      <c r="F89" s="277">
        <f>2/10</f>
        <v>0.2</v>
      </c>
      <c r="G89" s="278"/>
      <c r="H89" s="274"/>
      <c r="I89" s="265"/>
      <c r="J89" s="269"/>
      <c r="K89" s="269"/>
      <c r="L89" s="270">
        <f>SUM(K90,K92)*F89</f>
        <v>0.18000000000000002</v>
      </c>
      <c r="M89" s="268"/>
      <c r="N89" s="62"/>
      <c r="O89" s="53"/>
      <c r="P89" s="53"/>
      <c r="Q89" s="53"/>
      <c r="R89" s="53"/>
    </row>
    <row r="90" spans="2:18" ht="33.75" customHeight="1" thickBot="1">
      <c r="B90" s="646" t="s">
        <v>523</v>
      </c>
      <c r="C90" s="647"/>
      <c r="D90" s="647"/>
      <c r="E90" s="265"/>
      <c r="F90" s="267"/>
      <c r="G90" s="271">
        <f>1/2</f>
        <v>0.5</v>
      </c>
      <c r="H90" s="269"/>
      <c r="I90" s="265"/>
      <c r="J90" s="269"/>
      <c r="K90" s="270">
        <f>J91*G90</f>
        <v>0.4</v>
      </c>
      <c r="L90" s="269"/>
      <c r="M90" s="268"/>
      <c r="N90" s="62"/>
      <c r="O90" s="53"/>
      <c r="P90" s="53"/>
      <c r="Q90" s="53"/>
      <c r="R90" s="53"/>
    </row>
    <row r="91" spans="2:18" ht="35.25" customHeight="1" thickBot="1">
      <c r="B91" s="184"/>
      <c r="C91" s="222">
        <v>37</v>
      </c>
      <c r="D91" s="223" t="s">
        <v>524</v>
      </c>
      <c r="E91" s="279"/>
      <c r="F91" s="280" t="s">
        <v>306</v>
      </c>
      <c r="G91" s="280"/>
      <c r="H91" s="198">
        <v>1</v>
      </c>
      <c r="I91" s="209">
        <v>0.8</v>
      </c>
      <c r="J91" s="198">
        <f>H91*I91</f>
        <v>0.8</v>
      </c>
      <c r="K91" s="198"/>
      <c r="L91" s="198"/>
      <c r="M91" s="199"/>
      <c r="N91" s="52"/>
      <c r="O91" s="53"/>
      <c r="P91" s="53"/>
      <c r="Q91" s="53"/>
      <c r="R91" s="53"/>
    </row>
    <row r="92" spans="2:18" ht="31.5" customHeight="1" thickBot="1">
      <c r="B92" s="646" t="s">
        <v>525</v>
      </c>
      <c r="C92" s="647"/>
      <c r="D92" s="647"/>
      <c r="E92" s="267"/>
      <c r="F92" s="266"/>
      <c r="G92" s="271">
        <f>1/2</f>
        <v>0.5</v>
      </c>
      <c r="H92" s="267"/>
      <c r="I92" s="265"/>
      <c r="J92" s="269"/>
      <c r="K92" s="270">
        <f>J93*G92</f>
        <v>0.5</v>
      </c>
      <c r="L92" s="269"/>
      <c r="M92" s="281"/>
      <c r="N92" s="52"/>
      <c r="O92" s="53"/>
      <c r="P92" s="53"/>
      <c r="Q92" s="53"/>
      <c r="R92" s="53"/>
    </row>
    <row r="93" spans="2:18" ht="26.25" customHeight="1" thickBot="1">
      <c r="B93" s="231"/>
      <c r="C93" s="219">
        <v>38</v>
      </c>
      <c r="D93" s="282" t="s">
        <v>526</v>
      </c>
      <c r="E93" s="209"/>
      <c r="F93" s="198"/>
      <c r="G93" s="198"/>
      <c r="H93" s="198">
        <v>1</v>
      </c>
      <c r="I93" s="209">
        <v>1</v>
      </c>
      <c r="J93" s="198">
        <f>I93*H93</f>
        <v>1</v>
      </c>
      <c r="K93" s="198"/>
      <c r="L93" s="198"/>
      <c r="M93" s="199"/>
      <c r="N93" s="52"/>
      <c r="O93" s="53"/>
      <c r="P93" s="53"/>
      <c r="Q93" s="53"/>
      <c r="R93" s="53"/>
    </row>
    <row r="94" spans="2:18" ht="28.5" customHeight="1" thickBot="1">
      <c r="B94" s="646" t="s">
        <v>527</v>
      </c>
      <c r="C94" s="647"/>
      <c r="D94" s="647"/>
      <c r="E94" s="265"/>
      <c r="F94" s="266">
        <f>8/10</f>
        <v>0.8</v>
      </c>
      <c r="G94" s="269"/>
      <c r="H94" s="269"/>
      <c r="I94" s="265"/>
      <c r="J94" s="269"/>
      <c r="K94" s="269"/>
      <c r="L94" s="270">
        <f>SUM(K95,K99,K102)*F94</f>
        <v>0.76450250000000008</v>
      </c>
      <c r="M94" s="268"/>
      <c r="N94" s="52"/>
      <c r="O94" s="53"/>
      <c r="P94" s="53"/>
      <c r="Q94" s="53"/>
      <c r="R94" s="53"/>
    </row>
    <row r="95" spans="2:18" ht="25.5" customHeight="1" thickBot="1">
      <c r="B95" s="646" t="s">
        <v>528</v>
      </c>
      <c r="C95" s="647"/>
      <c r="D95" s="647"/>
      <c r="E95" s="265"/>
      <c r="F95" s="269"/>
      <c r="G95" s="266">
        <f>3/8</f>
        <v>0.375</v>
      </c>
      <c r="H95" s="269"/>
      <c r="I95" s="265"/>
      <c r="J95" s="269"/>
      <c r="K95" s="270">
        <f>SUM(J96:J98)*G95</f>
        <v>0.375</v>
      </c>
      <c r="L95" s="269"/>
      <c r="M95" s="268"/>
      <c r="N95" s="52"/>
      <c r="O95" s="53"/>
      <c r="P95" s="53"/>
      <c r="Q95" s="53"/>
      <c r="R95" s="53"/>
    </row>
    <row r="96" spans="2:18" ht="25.5" customHeight="1">
      <c r="B96" s="283"/>
      <c r="C96" s="222">
        <v>39</v>
      </c>
      <c r="D96" s="109" t="s">
        <v>529</v>
      </c>
      <c r="E96" s="209"/>
      <c r="F96" s="198"/>
      <c r="G96" s="198"/>
      <c r="H96" s="198">
        <v>0.33300000000000002</v>
      </c>
      <c r="I96" s="224">
        <v>1</v>
      </c>
      <c r="J96" s="190">
        <f>H96*I96</f>
        <v>0.33300000000000002</v>
      </c>
      <c r="K96" s="190"/>
      <c r="L96" s="190"/>
      <c r="M96" s="189"/>
      <c r="N96" s="52"/>
      <c r="O96" s="53"/>
      <c r="P96" s="53"/>
      <c r="Q96" s="53"/>
      <c r="R96" s="53"/>
    </row>
    <row r="97" spans="1:18" ht="25.5" customHeight="1">
      <c r="B97" s="284"/>
      <c r="C97" s="219">
        <v>40</v>
      </c>
      <c r="D97" s="285" t="s">
        <v>530</v>
      </c>
      <c r="E97" s="209"/>
      <c r="F97" s="198"/>
      <c r="G97" s="198"/>
      <c r="H97" s="198">
        <v>0.33300000000000002</v>
      </c>
      <c r="I97" s="209">
        <v>1</v>
      </c>
      <c r="J97" s="198">
        <f>H97*I97</f>
        <v>0.33300000000000002</v>
      </c>
      <c r="K97" s="198"/>
      <c r="L97" s="198"/>
      <c r="M97" s="199"/>
      <c r="N97" s="52"/>
      <c r="O97" s="53"/>
      <c r="P97" s="53"/>
      <c r="Q97" s="53"/>
      <c r="R97" s="53"/>
    </row>
    <row r="98" spans="1:18" ht="26.1" customHeight="1" thickBot="1">
      <c r="B98" s="286"/>
      <c r="C98" s="141">
        <v>41</v>
      </c>
      <c r="D98" s="122" t="s">
        <v>531</v>
      </c>
      <c r="E98" s="209"/>
      <c r="F98" s="198"/>
      <c r="G98" s="198"/>
      <c r="H98" s="198">
        <v>0.33400000000000002</v>
      </c>
      <c r="I98" s="251">
        <v>1</v>
      </c>
      <c r="J98" s="216">
        <f>H98*I98</f>
        <v>0.33400000000000002</v>
      </c>
      <c r="K98" s="216"/>
      <c r="L98" s="216"/>
      <c r="M98" s="197"/>
      <c r="N98" s="52"/>
      <c r="O98" s="53"/>
      <c r="P98" s="53"/>
      <c r="Q98" s="53"/>
      <c r="R98" s="53"/>
    </row>
    <row r="99" spans="1:18" ht="26.1" customHeight="1" thickBot="1">
      <c r="B99" s="646" t="s">
        <v>532</v>
      </c>
      <c r="C99" s="647"/>
      <c r="D99" s="647"/>
      <c r="E99" s="265"/>
      <c r="F99" s="269"/>
      <c r="G99" s="266">
        <f>2/8</f>
        <v>0.25</v>
      </c>
      <c r="H99" s="269"/>
      <c r="I99" s="265"/>
      <c r="J99" s="269"/>
      <c r="K99" s="270">
        <f>SUM(J100:J101)*G99</f>
        <v>0.20874999999999999</v>
      </c>
      <c r="L99" s="269"/>
      <c r="M99" s="268"/>
      <c r="N99" s="52"/>
      <c r="O99" s="53"/>
      <c r="P99" s="53"/>
      <c r="Q99" s="53"/>
      <c r="R99" s="53"/>
    </row>
    <row r="100" spans="1:18" ht="38.25" customHeight="1">
      <c r="B100" s="283"/>
      <c r="C100" s="222">
        <v>42</v>
      </c>
      <c r="D100" s="109" t="s">
        <v>533</v>
      </c>
      <c r="E100" s="209"/>
      <c r="F100" s="198"/>
      <c r="G100" s="198"/>
      <c r="H100" s="199">
        <v>0.5</v>
      </c>
      <c r="I100" s="217">
        <v>0.67</v>
      </c>
      <c r="J100" s="198">
        <f>H100*I100</f>
        <v>0.33500000000000002</v>
      </c>
      <c r="K100" s="198"/>
      <c r="L100" s="198"/>
      <c r="M100" s="199"/>
      <c r="N100" s="52"/>
      <c r="O100" s="53"/>
      <c r="P100" s="53"/>
      <c r="Q100" s="53"/>
      <c r="R100" s="53"/>
    </row>
    <row r="101" spans="1:18" ht="26.1" customHeight="1" thickBot="1">
      <c r="B101" s="286"/>
      <c r="C101" s="141">
        <v>43</v>
      </c>
      <c r="D101" s="122" t="s">
        <v>534</v>
      </c>
      <c r="E101" s="209"/>
      <c r="F101" s="198"/>
      <c r="G101" s="198"/>
      <c r="H101" s="199">
        <v>0.5</v>
      </c>
      <c r="I101" s="198">
        <v>1</v>
      </c>
      <c r="J101" s="198">
        <f>H101*I101</f>
        <v>0.5</v>
      </c>
      <c r="K101" s="198"/>
      <c r="L101" s="198"/>
      <c r="M101" s="199"/>
      <c r="N101" s="52"/>
      <c r="O101" s="53"/>
      <c r="P101" s="53"/>
      <c r="Q101" s="53"/>
      <c r="R101" s="53"/>
    </row>
    <row r="102" spans="1:18" ht="26.1" customHeight="1" thickBot="1">
      <c r="B102" s="709" t="s">
        <v>535</v>
      </c>
      <c r="C102" s="710"/>
      <c r="D102" s="710"/>
      <c r="E102" s="265"/>
      <c r="F102" s="269"/>
      <c r="G102" s="266">
        <f>3/8</f>
        <v>0.375</v>
      </c>
      <c r="H102" s="269"/>
      <c r="I102" s="265"/>
      <c r="J102" s="269"/>
      <c r="K102" s="270">
        <f>SUM(J103:J105)*G102</f>
        <v>0.37187812500000006</v>
      </c>
      <c r="L102" s="269"/>
      <c r="M102" s="268"/>
      <c r="N102" s="52"/>
      <c r="O102" s="53"/>
      <c r="P102" s="53"/>
      <c r="Q102" s="53"/>
      <c r="R102" s="53"/>
    </row>
    <row r="103" spans="1:18" ht="42.75" customHeight="1">
      <c r="B103" s="283"/>
      <c r="C103" s="222">
        <v>44</v>
      </c>
      <c r="D103" s="109" t="s">
        <v>536</v>
      </c>
      <c r="E103" s="224"/>
      <c r="F103" s="190"/>
      <c r="G103" s="190"/>
      <c r="H103" s="190">
        <v>0.33300000000000002</v>
      </c>
      <c r="I103" s="209">
        <v>1</v>
      </c>
      <c r="J103" s="198">
        <f>H103*I103</f>
        <v>0.33300000000000002</v>
      </c>
      <c r="K103" s="198"/>
      <c r="L103" s="198"/>
      <c r="M103" s="199"/>
      <c r="N103" s="52"/>
      <c r="O103" s="53"/>
      <c r="P103" s="53"/>
      <c r="Q103" s="53"/>
      <c r="R103" s="53"/>
    </row>
    <row r="104" spans="1:18" ht="34.5" customHeight="1">
      <c r="B104" s="284"/>
      <c r="C104" s="219">
        <v>45</v>
      </c>
      <c r="D104" s="285" t="s">
        <v>537</v>
      </c>
      <c r="E104" s="209"/>
      <c r="F104" s="198"/>
      <c r="G104" s="198"/>
      <c r="H104" s="198">
        <v>0.33300000000000002</v>
      </c>
      <c r="I104" s="209">
        <v>0.97499999999999998</v>
      </c>
      <c r="J104" s="198">
        <f t="shared" ref="J104:J105" si="8">H104*I104</f>
        <v>0.32467499999999999</v>
      </c>
      <c r="K104" s="198"/>
      <c r="L104" s="198"/>
      <c r="M104" s="199"/>
      <c r="N104" s="52"/>
      <c r="O104" s="53"/>
      <c r="P104" s="53"/>
      <c r="Q104" s="53"/>
      <c r="R104" s="53"/>
    </row>
    <row r="105" spans="1:18" ht="34.5" customHeight="1" thickBot="1">
      <c r="B105" s="286"/>
      <c r="C105" s="141">
        <v>46</v>
      </c>
      <c r="D105" s="122" t="s">
        <v>538</v>
      </c>
      <c r="E105" s="215"/>
      <c r="F105" s="216"/>
      <c r="G105" s="216"/>
      <c r="H105" s="216">
        <v>0.33400000000000002</v>
      </c>
      <c r="I105" s="209">
        <v>1</v>
      </c>
      <c r="J105" s="198">
        <f t="shared" si="8"/>
        <v>0.33400000000000002</v>
      </c>
      <c r="K105" s="198"/>
      <c r="L105" s="198"/>
      <c r="M105" s="199"/>
      <c r="N105" s="52"/>
      <c r="O105" s="53"/>
      <c r="P105" s="53"/>
      <c r="Q105" s="53"/>
      <c r="R105" s="53"/>
    </row>
    <row r="106" spans="1:18" ht="20.25" customHeight="1">
      <c r="A106" s="56"/>
      <c r="B106" s="703" t="s">
        <v>307</v>
      </c>
      <c r="C106" s="704"/>
      <c r="D106" s="704"/>
      <c r="E106" s="704"/>
      <c r="F106" s="704"/>
      <c r="G106" s="704"/>
      <c r="H106" s="705"/>
      <c r="I106" s="697">
        <f>SUM(M9,M27,M44,M59,M76,M88)</f>
        <v>0.96036739130434789</v>
      </c>
      <c r="J106" s="698"/>
      <c r="K106" s="698"/>
      <c r="L106" s="698"/>
      <c r="M106" s="699"/>
      <c r="N106" s="52"/>
      <c r="O106" s="53"/>
      <c r="P106" s="53"/>
      <c r="Q106" s="53"/>
      <c r="R106" s="53"/>
    </row>
    <row r="107" spans="1:18" s="64" customFormat="1" ht="21.75" customHeight="1" thickBot="1">
      <c r="A107" s="37"/>
      <c r="B107" s="706"/>
      <c r="C107" s="707"/>
      <c r="D107" s="707"/>
      <c r="E107" s="707"/>
      <c r="F107" s="707"/>
      <c r="G107" s="707"/>
      <c r="H107" s="708"/>
      <c r="I107" s="700"/>
      <c r="J107" s="701"/>
      <c r="K107" s="701"/>
      <c r="L107" s="701"/>
      <c r="M107" s="702"/>
      <c r="N107" s="52"/>
      <c r="O107" s="63"/>
      <c r="P107" s="63"/>
      <c r="Q107" s="63"/>
      <c r="R107" s="63"/>
    </row>
    <row r="108" spans="1:18" ht="24" customHeight="1">
      <c r="O108" s="53"/>
      <c r="P108" s="53"/>
      <c r="Q108" s="53"/>
      <c r="R108" s="53"/>
    </row>
    <row r="109" spans="1:18" ht="18">
      <c r="B109" s="44"/>
      <c r="C109" s="45"/>
      <c r="D109" s="46"/>
      <c r="E109" s="47"/>
      <c r="F109" s="47"/>
      <c r="G109" s="47"/>
      <c r="H109" s="47"/>
      <c r="I109" s="47"/>
      <c r="J109" s="47"/>
      <c r="K109" s="47"/>
      <c r="L109" s="47"/>
      <c r="M109" s="65"/>
    </row>
    <row r="111" spans="1:18">
      <c r="D111" s="55"/>
    </row>
  </sheetData>
  <mergeCells count="55">
    <mergeCell ref="I106:M107"/>
    <mergeCell ref="B106:H107"/>
    <mergeCell ref="B78:D78"/>
    <mergeCell ref="B88:D88"/>
    <mergeCell ref="B81:D81"/>
    <mergeCell ref="B82:D82"/>
    <mergeCell ref="B84:D84"/>
    <mergeCell ref="B85:D85"/>
    <mergeCell ref="B102:D102"/>
    <mergeCell ref="B89:D89"/>
    <mergeCell ref="B99:D99"/>
    <mergeCell ref="B90:D90"/>
    <mergeCell ref="I70:K70"/>
    <mergeCell ref="B44:D44"/>
    <mergeCell ref="B40:D40"/>
    <mergeCell ref="B41:D41"/>
    <mergeCell ref="B46:D46"/>
    <mergeCell ref="B59:D59"/>
    <mergeCell ref="B60:D60"/>
    <mergeCell ref="B61:D61"/>
    <mergeCell ref="B70:D70"/>
    <mergeCell ref="B71:D71"/>
    <mergeCell ref="E74:H74"/>
    <mergeCell ref="B2:M4"/>
    <mergeCell ref="B6:M6"/>
    <mergeCell ref="B7:D8"/>
    <mergeCell ref="E7:H7"/>
    <mergeCell ref="I7:M7"/>
    <mergeCell ref="B9:D9"/>
    <mergeCell ref="B10:D10"/>
    <mergeCell ref="B11:D11"/>
    <mergeCell ref="B27:D27"/>
    <mergeCell ref="B28:D28"/>
    <mergeCell ref="B16:D16"/>
    <mergeCell ref="B23:D23"/>
    <mergeCell ref="B29:D29"/>
    <mergeCell ref="B14:D14"/>
    <mergeCell ref="B67:D67"/>
    <mergeCell ref="B68:D68"/>
    <mergeCell ref="B48:D48"/>
    <mergeCell ref="B52:D52"/>
    <mergeCell ref="B53:D53"/>
    <mergeCell ref="B56:D56"/>
    <mergeCell ref="B45:D45"/>
    <mergeCell ref="B31:D31"/>
    <mergeCell ref="B35:D35"/>
    <mergeCell ref="B63:D63"/>
    <mergeCell ref="B65:D65"/>
    <mergeCell ref="B92:D92"/>
    <mergeCell ref="B94:D94"/>
    <mergeCell ref="B95:D95"/>
    <mergeCell ref="B74:D75"/>
    <mergeCell ref="I74:M74"/>
    <mergeCell ref="B76:D76"/>
    <mergeCell ref="B77:D7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B81F1-66B7-4457-8613-791F01EE1424}">
  <sheetPr>
    <tabColor theme="9" tint="0.39997558519241921"/>
    <pageSetUpPr fitToPage="1"/>
  </sheetPr>
  <dimension ref="A1:I169"/>
  <sheetViews>
    <sheetView tabSelected="1" topLeftCell="A21" zoomScaleNormal="100" zoomScalePageLayoutView="30" workbookViewId="0">
      <selection activeCell="P30" sqref="P30"/>
    </sheetView>
  </sheetViews>
  <sheetFormatPr baseColWidth="10" defaultColWidth="10.28515625" defaultRowHeight="15"/>
  <cols>
    <col min="1" max="1" width="4.28515625" style="294" customWidth="1"/>
    <col min="2" max="2" width="5.7109375" style="298" customWidth="1"/>
    <col min="3" max="3" width="7.5703125" style="317" customWidth="1"/>
    <col min="4" max="4" width="117.140625" style="322" customWidth="1"/>
    <col min="5" max="5" width="22.28515625" style="318" customWidth="1"/>
    <col min="6" max="16384" width="10.28515625" style="295"/>
  </cols>
  <sheetData>
    <row r="1" spans="1:6" ht="27" customHeight="1" thickBot="1">
      <c r="B1" s="716" t="s">
        <v>715</v>
      </c>
      <c r="C1" s="716"/>
      <c r="D1" s="716"/>
      <c r="E1" s="716"/>
    </row>
    <row r="2" spans="1:6" ht="33.75" customHeight="1" thickBot="1">
      <c r="B2" s="717" t="s">
        <v>544</v>
      </c>
      <c r="C2" s="717"/>
      <c r="D2" s="717"/>
      <c r="E2" s="717"/>
    </row>
    <row r="3" spans="1:6" ht="21" customHeight="1" thickBot="1">
      <c r="B3" s="718"/>
      <c r="C3" s="716"/>
      <c r="D3" s="716"/>
      <c r="E3" s="719"/>
    </row>
    <row r="4" spans="1:6" ht="18" customHeight="1" thickBot="1">
      <c r="B4" s="720" t="s">
        <v>545</v>
      </c>
      <c r="C4" s="720"/>
      <c r="D4" s="720"/>
      <c r="E4" s="290" t="s">
        <v>546</v>
      </c>
    </row>
    <row r="5" spans="1:6" s="297" customFormat="1" ht="21.75" customHeight="1" thickBot="1">
      <c r="A5" s="296"/>
      <c r="B5" s="720"/>
      <c r="C5" s="720"/>
      <c r="D5" s="720"/>
      <c r="E5" s="290" t="s">
        <v>303</v>
      </c>
    </row>
    <row r="6" spans="1:6" s="300" customFormat="1" ht="25.5" customHeight="1" thickBot="1">
      <c r="A6" s="298"/>
      <c r="B6" s="721" t="s">
        <v>547</v>
      </c>
      <c r="C6" s="721"/>
      <c r="D6" s="721"/>
      <c r="E6" s="299"/>
    </row>
    <row r="7" spans="1:6" s="300" customFormat="1" ht="32.1" customHeight="1" thickBot="1">
      <c r="A7" s="298"/>
      <c r="B7" s="713" t="s">
        <v>548</v>
      </c>
      <c r="C7" s="713"/>
      <c r="D7" s="713"/>
      <c r="E7" s="301"/>
    </row>
    <row r="8" spans="1:6" ht="32.1" customHeight="1" thickBot="1">
      <c r="B8" s="302"/>
      <c r="C8" s="715" t="s">
        <v>549</v>
      </c>
      <c r="D8" s="715"/>
      <c r="E8" s="303"/>
    </row>
    <row r="9" spans="1:6" ht="38.25" customHeight="1" thickBot="1">
      <c r="B9" s="304"/>
      <c r="C9" s="305">
        <v>1</v>
      </c>
      <c r="D9" s="306" t="s">
        <v>550</v>
      </c>
      <c r="E9" s="290">
        <v>0.8</v>
      </c>
      <c r="F9" s="307"/>
    </row>
    <row r="10" spans="1:6" ht="41.25" customHeight="1" thickBot="1">
      <c r="B10" s="304"/>
      <c r="C10" s="305">
        <v>2</v>
      </c>
      <c r="D10" s="306" t="s">
        <v>551</v>
      </c>
      <c r="E10" s="290">
        <v>0.5</v>
      </c>
    </row>
    <row r="11" spans="1:6" ht="26.25" customHeight="1" thickBot="1">
      <c r="B11" s="304"/>
      <c r="C11" s="305">
        <v>3</v>
      </c>
      <c r="D11" s="306" t="s">
        <v>552</v>
      </c>
      <c r="E11" s="290">
        <v>1</v>
      </c>
    </row>
    <row r="12" spans="1:6" ht="26.25" customHeight="1" thickBot="1">
      <c r="B12" s="304"/>
      <c r="C12" s="305">
        <v>4</v>
      </c>
      <c r="D12" s="306" t="s">
        <v>553</v>
      </c>
      <c r="E12" s="290">
        <v>0.7</v>
      </c>
    </row>
    <row r="13" spans="1:6" ht="26.25" customHeight="1" thickBot="1">
      <c r="B13" s="304"/>
      <c r="C13" s="305">
        <v>5</v>
      </c>
      <c r="D13" s="306" t="s">
        <v>554</v>
      </c>
      <c r="E13" s="290">
        <v>1</v>
      </c>
    </row>
    <row r="14" spans="1:6" ht="26.25" customHeight="1" thickBot="1">
      <c r="B14" s="304"/>
      <c r="C14" s="305">
        <v>6</v>
      </c>
      <c r="D14" s="306" t="s">
        <v>555</v>
      </c>
      <c r="E14" s="290">
        <v>1</v>
      </c>
    </row>
    <row r="15" spans="1:6" ht="35.25" customHeight="1" thickBot="1">
      <c r="B15" s="304"/>
      <c r="C15" s="305">
        <v>7</v>
      </c>
      <c r="D15" s="306" t="s">
        <v>556</v>
      </c>
      <c r="E15" s="290">
        <v>1</v>
      </c>
    </row>
    <row r="16" spans="1:6" ht="26.25" customHeight="1" thickBot="1">
      <c r="B16" s="304"/>
      <c r="C16" s="305">
        <v>8</v>
      </c>
      <c r="D16" s="306" t="s">
        <v>557</v>
      </c>
      <c r="E16" s="290">
        <v>0.9</v>
      </c>
    </row>
    <row r="17" spans="2:5" ht="34.5" customHeight="1" thickBot="1">
      <c r="B17" s="304"/>
      <c r="C17" s="305">
        <v>9</v>
      </c>
      <c r="D17" s="306" t="s">
        <v>558</v>
      </c>
      <c r="E17" s="290">
        <v>1</v>
      </c>
    </row>
    <row r="18" spans="2:5" ht="26.25" customHeight="1" thickBot="1">
      <c r="B18" s="304"/>
      <c r="C18" s="305">
        <v>10</v>
      </c>
      <c r="D18" s="306" t="s">
        <v>559</v>
      </c>
      <c r="E18" s="290">
        <v>0.9</v>
      </c>
    </row>
    <row r="19" spans="2:5" ht="32.1" customHeight="1" thickBot="1">
      <c r="B19" s="302"/>
      <c r="C19" s="715" t="s">
        <v>560</v>
      </c>
      <c r="D19" s="715"/>
      <c r="E19" s="303"/>
    </row>
    <row r="20" spans="2:5" ht="26.25" customHeight="1" thickBot="1">
      <c r="B20" s="304"/>
      <c r="C20" s="305">
        <v>11</v>
      </c>
      <c r="D20" s="306" t="s">
        <v>561</v>
      </c>
      <c r="E20" s="290">
        <v>1</v>
      </c>
    </row>
    <row r="21" spans="2:5" ht="32.25" customHeight="1" thickBot="1">
      <c r="B21" s="304"/>
      <c r="C21" s="305">
        <v>12</v>
      </c>
      <c r="D21" s="306" t="s">
        <v>562</v>
      </c>
      <c r="E21" s="290">
        <v>1</v>
      </c>
    </row>
    <row r="22" spans="2:5" ht="26.25" customHeight="1" thickBot="1">
      <c r="B22" s="304"/>
      <c r="C22" s="305">
        <v>13</v>
      </c>
      <c r="D22" s="306" t="s">
        <v>563</v>
      </c>
      <c r="E22" s="290">
        <v>1</v>
      </c>
    </row>
    <row r="23" spans="2:5" ht="31.5" customHeight="1" thickBot="1">
      <c r="B23" s="304"/>
      <c r="C23" s="305">
        <v>14</v>
      </c>
      <c r="D23" s="306" t="s">
        <v>564</v>
      </c>
      <c r="E23" s="290">
        <v>1</v>
      </c>
    </row>
    <row r="24" spans="2:5" ht="32.25" customHeight="1" thickBot="1">
      <c r="B24" s="304"/>
      <c r="C24" s="305">
        <v>15</v>
      </c>
      <c r="D24" s="306" t="s">
        <v>565</v>
      </c>
      <c r="E24" s="290">
        <v>1</v>
      </c>
    </row>
    <row r="25" spans="2:5" ht="32.25" customHeight="1" thickBot="1">
      <c r="B25" s="304"/>
      <c r="C25" s="305">
        <v>16</v>
      </c>
      <c r="D25" s="306" t="s">
        <v>566</v>
      </c>
      <c r="E25" s="290">
        <v>1</v>
      </c>
    </row>
    <row r="26" spans="2:5" ht="32.25" customHeight="1" thickBot="1">
      <c r="B26" s="304"/>
      <c r="C26" s="305">
        <v>17</v>
      </c>
      <c r="D26" s="306" t="s">
        <v>567</v>
      </c>
      <c r="E26" s="290">
        <v>0.5</v>
      </c>
    </row>
    <row r="27" spans="2:5" ht="32.25" customHeight="1" thickBot="1">
      <c r="B27" s="304"/>
      <c r="C27" s="305">
        <v>18</v>
      </c>
      <c r="D27" s="308" t="s">
        <v>568</v>
      </c>
      <c r="E27" s="290">
        <v>1</v>
      </c>
    </row>
    <row r="28" spans="2:5" ht="32.1" customHeight="1" thickBot="1">
      <c r="B28" s="302"/>
      <c r="C28" s="715" t="s">
        <v>569</v>
      </c>
      <c r="D28" s="715"/>
      <c r="E28" s="303"/>
    </row>
    <row r="29" spans="2:5" ht="34.5" customHeight="1" thickBot="1">
      <c r="B29" s="304"/>
      <c r="C29" s="305">
        <v>19</v>
      </c>
      <c r="D29" s="306" t="s">
        <v>570</v>
      </c>
      <c r="E29" s="290">
        <v>1</v>
      </c>
    </row>
    <row r="30" spans="2:5" ht="34.5" customHeight="1" thickBot="1">
      <c r="B30" s="304"/>
      <c r="C30" s="305">
        <v>20</v>
      </c>
      <c r="D30" s="306" t="s">
        <v>571</v>
      </c>
      <c r="E30" s="290">
        <v>1</v>
      </c>
    </row>
    <row r="31" spans="2:5" ht="34.5" customHeight="1" thickBot="1">
      <c r="B31" s="304"/>
      <c r="C31" s="305">
        <v>21</v>
      </c>
      <c r="D31" s="306" t="s">
        <v>572</v>
      </c>
      <c r="E31" s="290">
        <v>0.5</v>
      </c>
    </row>
    <row r="32" spans="2:5" ht="34.5" customHeight="1" thickBot="1">
      <c r="B32" s="304"/>
      <c r="C32" s="305">
        <v>22</v>
      </c>
      <c r="D32" s="306" t="s">
        <v>573</v>
      </c>
      <c r="E32" s="290">
        <v>1</v>
      </c>
    </row>
    <row r="33" spans="1:5" ht="34.5" customHeight="1" thickBot="1">
      <c r="B33" s="304"/>
      <c r="C33" s="305">
        <v>23</v>
      </c>
      <c r="D33" s="306" t="s">
        <v>574</v>
      </c>
      <c r="E33" s="290">
        <v>1</v>
      </c>
    </row>
    <row r="34" spans="1:5" ht="32.1" customHeight="1" thickBot="1">
      <c r="B34" s="302"/>
      <c r="C34" s="715" t="s">
        <v>575</v>
      </c>
      <c r="D34" s="715"/>
      <c r="E34" s="303"/>
    </row>
    <row r="35" spans="1:5" ht="45" customHeight="1" thickBot="1">
      <c r="B35" s="304"/>
      <c r="C35" s="305">
        <v>24</v>
      </c>
      <c r="D35" s="306" t="s">
        <v>576</v>
      </c>
      <c r="E35" s="290">
        <v>1</v>
      </c>
    </row>
    <row r="36" spans="1:5" ht="34.5" customHeight="1" thickBot="1">
      <c r="B36" s="304"/>
      <c r="C36" s="305">
        <v>25</v>
      </c>
      <c r="D36" s="306" t="s">
        <v>577</v>
      </c>
      <c r="E36" s="290">
        <v>1</v>
      </c>
    </row>
    <row r="37" spans="1:5" ht="34.5" customHeight="1" thickBot="1">
      <c r="B37" s="304"/>
      <c r="C37" s="305">
        <v>26</v>
      </c>
      <c r="D37" s="306" t="s">
        <v>578</v>
      </c>
      <c r="E37" s="290">
        <v>1</v>
      </c>
    </row>
    <row r="38" spans="1:5" ht="34.5" customHeight="1" thickBot="1">
      <c r="B38" s="304"/>
      <c r="C38" s="305">
        <v>27</v>
      </c>
      <c r="D38" s="306" t="s">
        <v>579</v>
      </c>
      <c r="E38" s="290">
        <v>1</v>
      </c>
    </row>
    <row r="39" spans="1:5" s="300" customFormat="1" ht="32.1" customHeight="1" thickBot="1">
      <c r="A39" s="298"/>
      <c r="B39" s="713" t="s">
        <v>580</v>
      </c>
      <c r="C39" s="713"/>
      <c r="D39" s="713"/>
      <c r="E39" s="301"/>
    </row>
    <row r="40" spans="1:5" ht="32.1" customHeight="1" thickBot="1">
      <c r="B40" s="302"/>
      <c r="C40" s="715" t="s">
        <v>581</v>
      </c>
      <c r="D40" s="715"/>
      <c r="E40" s="303"/>
    </row>
    <row r="41" spans="1:5" ht="32.1" customHeight="1" thickBot="1">
      <c r="B41" s="302"/>
      <c r="C41" s="309"/>
      <c r="D41" s="310" t="s">
        <v>355</v>
      </c>
      <c r="E41" s="290">
        <v>1</v>
      </c>
    </row>
    <row r="42" spans="1:5" ht="34.5" customHeight="1" thickBot="1">
      <c r="B42" s="304"/>
      <c r="C42" s="305">
        <v>28</v>
      </c>
      <c r="D42" s="306" t="s">
        <v>582</v>
      </c>
      <c r="E42" s="290">
        <v>1</v>
      </c>
    </row>
    <row r="43" spans="1:5" ht="34.5" customHeight="1" thickBot="1">
      <c r="B43" s="304"/>
      <c r="C43" s="305">
        <v>29</v>
      </c>
      <c r="D43" s="306" t="s">
        <v>583</v>
      </c>
      <c r="E43" s="290">
        <v>1</v>
      </c>
    </row>
    <row r="44" spans="1:5" ht="34.5" customHeight="1" thickBot="1">
      <c r="B44" s="304"/>
      <c r="C44" s="305">
        <v>30</v>
      </c>
      <c r="D44" s="306" t="s">
        <v>584</v>
      </c>
      <c r="E44" s="290">
        <v>1</v>
      </c>
    </row>
    <row r="45" spans="1:5" ht="34.5" customHeight="1" thickBot="1">
      <c r="B45" s="304"/>
      <c r="C45" s="305">
        <v>31</v>
      </c>
      <c r="D45" s="306" t="s">
        <v>585</v>
      </c>
      <c r="E45" s="290">
        <v>1</v>
      </c>
    </row>
    <row r="46" spans="1:5" ht="34.5" customHeight="1" thickBot="1">
      <c r="B46" s="304"/>
      <c r="C46" s="305">
        <v>32</v>
      </c>
      <c r="D46" s="306" t="s">
        <v>586</v>
      </c>
      <c r="E46" s="290">
        <v>1</v>
      </c>
    </row>
    <row r="47" spans="1:5" ht="34.5" customHeight="1" thickBot="1">
      <c r="B47" s="304"/>
      <c r="C47" s="305">
        <v>33</v>
      </c>
      <c r="D47" s="306" t="s">
        <v>587</v>
      </c>
      <c r="E47" s="290">
        <v>1</v>
      </c>
    </row>
    <row r="48" spans="1:5" ht="34.5" customHeight="1" thickBot="1">
      <c r="B48" s="304"/>
      <c r="C48" s="305">
        <v>34</v>
      </c>
      <c r="D48" s="306" t="s">
        <v>588</v>
      </c>
      <c r="E48" s="290">
        <v>1</v>
      </c>
    </row>
    <row r="49" spans="2:5" ht="32.1" customHeight="1" thickBot="1">
      <c r="B49" s="302"/>
      <c r="C49" s="715" t="s">
        <v>589</v>
      </c>
      <c r="D49" s="715"/>
      <c r="E49" s="303"/>
    </row>
    <row r="50" spans="2:5" ht="34.5" customHeight="1" thickBot="1">
      <c r="B50" s="304"/>
      <c r="C50" s="305">
        <v>35</v>
      </c>
      <c r="D50" s="311" t="s">
        <v>590</v>
      </c>
      <c r="E50" s="290">
        <v>1</v>
      </c>
    </row>
    <row r="51" spans="2:5" ht="34.5" customHeight="1" thickBot="1">
      <c r="B51" s="304"/>
      <c r="C51" s="305">
        <v>36</v>
      </c>
      <c r="D51" s="311" t="s">
        <v>591</v>
      </c>
      <c r="E51" s="290">
        <v>1</v>
      </c>
    </row>
    <row r="52" spans="2:5" ht="34.5" customHeight="1" thickBot="1">
      <c r="B52" s="304"/>
      <c r="C52" s="305">
        <v>37</v>
      </c>
      <c r="D52" s="311" t="s">
        <v>592</v>
      </c>
      <c r="E52" s="290">
        <v>1</v>
      </c>
    </row>
    <row r="53" spans="2:5" ht="34.5" customHeight="1" thickBot="1">
      <c r="B53" s="304"/>
      <c r="C53" s="305">
        <v>38</v>
      </c>
      <c r="D53" s="306" t="s">
        <v>593</v>
      </c>
      <c r="E53" s="290">
        <v>1</v>
      </c>
    </row>
    <row r="54" spans="2:5" ht="34.5" customHeight="1" thickBot="1">
      <c r="B54" s="304"/>
      <c r="C54" s="305">
        <v>39</v>
      </c>
      <c r="D54" s="306" t="s">
        <v>594</v>
      </c>
      <c r="E54" s="290">
        <v>1</v>
      </c>
    </row>
    <row r="55" spans="2:5" ht="34.5" customHeight="1" thickBot="1">
      <c r="B55" s="304"/>
      <c r="C55" s="305">
        <v>40</v>
      </c>
      <c r="D55" s="306" t="s">
        <v>595</v>
      </c>
      <c r="E55" s="290">
        <v>1</v>
      </c>
    </row>
    <row r="56" spans="2:5" ht="34.5" customHeight="1" thickBot="1">
      <c r="B56" s="304"/>
      <c r="C56" s="305">
        <v>41</v>
      </c>
      <c r="D56" s="306" t="s">
        <v>596</v>
      </c>
      <c r="E56" s="290">
        <v>1</v>
      </c>
    </row>
    <row r="57" spans="2:5" ht="34.5" customHeight="1" thickBot="1">
      <c r="B57" s="304"/>
      <c r="C57" s="305">
        <v>42</v>
      </c>
      <c r="D57" s="306" t="s">
        <v>597</v>
      </c>
      <c r="E57" s="290">
        <v>1</v>
      </c>
    </row>
    <row r="58" spans="2:5" ht="34.5" customHeight="1" thickBot="1">
      <c r="B58" s="304"/>
      <c r="C58" s="305">
        <v>43</v>
      </c>
      <c r="D58" s="306" t="s">
        <v>598</v>
      </c>
      <c r="E58" s="290">
        <v>1</v>
      </c>
    </row>
    <row r="59" spans="2:5" ht="34.5" customHeight="1" thickBot="1">
      <c r="B59" s="304"/>
      <c r="C59" s="305">
        <v>44</v>
      </c>
      <c r="D59" s="306" t="s">
        <v>599</v>
      </c>
      <c r="E59" s="290">
        <v>1</v>
      </c>
    </row>
    <row r="60" spans="2:5" ht="45" customHeight="1" thickBot="1">
      <c r="B60" s="304"/>
      <c r="C60" s="305">
        <v>45</v>
      </c>
      <c r="D60" s="306" t="s">
        <v>600</v>
      </c>
      <c r="E60" s="290">
        <v>0.5</v>
      </c>
    </row>
    <row r="61" spans="2:5" ht="34.5" customHeight="1" thickBot="1">
      <c r="B61" s="304"/>
      <c r="C61" s="305">
        <v>46</v>
      </c>
      <c r="D61" s="306" t="s">
        <v>601</v>
      </c>
      <c r="E61" s="290">
        <v>1</v>
      </c>
    </row>
    <row r="62" spans="2:5" ht="34.5" customHeight="1" thickBot="1">
      <c r="B62" s="304"/>
      <c r="C62" s="305">
        <v>47</v>
      </c>
      <c r="D62" s="306" t="s">
        <v>602</v>
      </c>
      <c r="E62" s="290">
        <v>1</v>
      </c>
    </row>
    <row r="63" spans="2:5" ht="34.5" customHeight="1" thickBot="1">
      <c r="B63" s="304"/>
      <c r="C63" s="305">
        <v>48</v>
      </c>
      <c r="D63" s="306" t="s">
        <v>603</v>
      </c>
      <c r="E63" s="290">
        <v>1</v>
      </c>
    </row>
    <row r="64" spans="2:5" ht="34.5" customHeight="1" thickBot="1">
      <c r="B64" s="304"/>
      <c r="C64" s="305">
        <v>49</v>
      </c>
      <c r="D64" s="306" t="s">
        <v>604</v>
      </c>
      <c r="E64" s="290">
        <v>0.9</v>
      </c>
    </row>
    <row r="65" spans="1:6" ht="34.5" customHeight="1" thickBot="1">
      <c r="B65" s="304"/>
      <c r="C65" s="305">
        <v>50</v>
      </c>
      <c r="D65" s="306" t="s">
        <v>605</v>
      </c>
      <c r="E65" s="290">
        <v>1</v>
      </c>
    </row>
    <row r="66" spans="1:6" ht="36" customHeight="1" thickBot="1">
      <c r="B66" s="304"/>
      <c r="C66" s="305">
        <v>51</v>
      </c>
      <c r="D66" s="306" t="s">
        <v>606</v>
      </c>
      <c r="E66" s="290">
        <v>1</v>
      </c>
    </row>
    <row r="67" spans="1:6" ht="34.5" customHeight="1" thickBot="1">
      <c r="B67" s="304"/>
      <c r="C67" s="305">
        <v>52</v>
      </c>
      <c r="D67" s="306" t="s">
        <v>607</v>
      </c>
      <c r="E67" s="290">
        <v>0.8</v>
      </c>
    </row>
    <row r="68" spans="1:6" ht="34.5" customHeight="1" thickBot="1">
      <c r="B68" s="304"/>
      <c r="C68" s="305">
        <v>53</v>
      </c>
      <c r="D68" s="306" t="s">
        <v>608</v>
      </c>
      <c r="E68" s="290">
        <v>1</v>
      </c>
    </row>
    <row r="69" spans="1:6" ht="34.5" customHeight="1" thickBot="1">
      <c r="B69" s="304"/>
      <c r="C69" s="305">
        <v>54</v>
      </c>
      <c r="D69" s="306" t="s">
        <v>609</v>
      </c>
      <c r="E69" s="290">
        <v>1</v>
      </c>
    </row>
    <row r="70" spans="1:6" ht="34.5" customHeight="1" thickBot="1">
      <c r="B70" s="304"/>
      <c r="C70" s="305">
        <v>55</v>
      </c>
      <c r="D70" s="306" t="s">
        <v>610</v>
      </c>
      <c r="E70" s="290">
        <v>0.4</v>
      </c>
    </row>
    <row r="71" spans="1:6" s="300" customFormat="1" ht="32.1" customHeight="1" thickBot="1">
      <c r="A71" s="298"/>
      <c r="B71" s="713" t="s">
        <v>611</v>
      </c>
      <c r="C71" s="713"/>
      <c r="D71" s="713"/>
      <c r="E71" s="301"/>
    </row>
    <row r="72" spans="1:6" ht="32.1" customHeight="1" thickBot="1">
      <c r="B72" s="302"/>
      <c r="C72" s="715" t="s">
        <v>612</v>
      </c>
      <c r="D72" s="715"/>
      <c r="E72" s="303"/>
    </row>
    <row r="73" spans="1:6" ht="34.5" customHeight="1" thickBot="1">
      <c r="B73" s="304"/>
      <c r="C73" s="305">
        <v>56</v>
      </c>
      <c r="D73" s="311" t="s">
        <v>613</v>
      </c>
      <c r="E73" s="290">
        <v>1</v>
      </c>
    </row>
    <row r="74" spans="1:6" ht="34.5" customHeight="1" thickBot="1">
      <c r="B74" s="304"/>
      <c r="C74" s="305">
        <v>57</v>
      </c>
      <c r="D74" s="311" t="s">
        <v>614</v>
      </c>
      <c r="E74" s="290">
        <v>1</v>
      </c>
    </row>
    <row r="75" spans="1:6" ht="34.5" customHeight="1" thickBot="1">
      <c r="B75" s="304"/>
      <c r="C75" s="305">
        <v>58</v>
      </c>
      <c r="D75" s="311" t="s">
        <v>615</v>
      </c>
      <c r="E75" s="290">
        <v>1</v>
      </c>
    </row>
    <row r="76" spans="1:6" ht="31.5" customHeight="1" thickBot="1">
      <c r="B76" s="714" t="s">
        <v>616</v>
      </c>
      <c r="C76" s="714"/>
      <c r="D76" s="714"/>
      <c r="E76" s="299"/>
    </row>
    <row r="77" spans="1:6" ht="29.25" customHeight="1" thickBot="1">
      <c r="B77" s="713" t="s">
        <v>617</v>
      </c>
      <c r="C77" s="713"/>
      <c r="D77" s="713"/>
      <c r="E77" s="301"/>
    </row>
    <row r="78" spans="1:6" ht="22.5" customHeight="1" thickBot="1">
      <c r="B78" s="302"/>
      <c r="C78" s="711" t="s">
        <v>618</v>
      </c>
      <c r="D78" s="711"/>
      <c r="E78" s="303"/>
    </row>
    <row r="79" spans="1:6" ht="22.5" customHeight="1" thickBot="1">
      <c r="B79" s="302"/>
      <c r="C79" s="305">
        <v>59</v>
      </c>
      <c r="D79" s="310" t="s">
        <v>619</v>
      </c>
      <c r="E79" s="290">
        <v>1</v>
      </c>
      <c r="F79" s="307"/>
    </row>
    <row r="80" spans="1:6" ht="29.25" customHeight="1" thickBot="1">
      <c r="B80" s="302"/>
      <c r="C80" s="312">
        <v>60</v>
      </c>
      <c r="D80" s="306" t="s">
        <v>620</v>
      </c>
      <c r="E80" s="290">
        <v>0.9</v>
      </c>
    </row>
    <row r="81" spans="1:5" ht="22.5" customHeight="1" thickBot="1">
      <c r="B81" s="302"/>
      <c r="C81" s="305">
        <v>61</v>
      </c>
      <c r="D81" s="306" t="s">
        <v>621</v>
      </c>
      <c r="E81" s="290">
        <v>1</v>
      </c>
    </row>
    <row r="82" spans="1:5" ht="33" customHeight="1" thickBot="1">
      <c r="B82" s="302"/>
      <c r="C82" s="312">
        <v>62</v>
      </c>
      <c r="D82" s="306" t="s">
        <v>622</v>
      </c>
      <c r="E82" s="290">
        <v>1</v>
      </c>
    </row>
    <row r="83" spans="1:5" ht="33" customHeight="1" thickBot="1">
      <c r="B83" s="302"/>
      <c r="C83" s="312">
        <v>63</v>
      </c>
      <c r="D83" s="308" t="s">
        <v>623</v>
      </c>
      <c r="E83" s="290">
        <v>1</v>
      </c>
    </row>
    <row r="84" spans="1:5" ht="22.5" customHeight="1" thickBot="1">
      <c r="B84" s="302"/>
      <c r="C84" s="711" t="s">
        <v>624</v>
      </c>
      <c r="D84" s="711"/>
      <c r="E84" s="303"/>
    </row>
    <row r="85" spans="1:5" ht="30.75" customHeight="1" thickBot="1">
      <c r="B85" s="302"/>
      <c r="C85" s="312">
        <v>64</v>
      </c>
      <c r="D85" s="306" t="s">
        <v>625</v>
      </c>
      <c r="E85" s="290">
        <v>1</v>
      </c>
    </row>
    <row r="86" spans="1:5" ht="30.75" customHeight="1" thickBot="1">
      <c r="B86" s="302"/>
      <c r="C86" s="305">
        <v>65</v>
      </c>
      <c r="D86" s="306" t="s">
        <v>626</v>
      </c>
      <c r="E86" s="290">
        <v>1</v>
      </c>
    </row>
    <row r="87" spans="1:5" ht="30.75" customHeight="1" thickBot="1">
      <c r="B87" s="302"/>
      <c r="C87" s="312">
        <v>66</v>
      </c>
      <c r="D87" s="306" t="s">
        <v>627</v>
      </c>
      <c r="E87" s="290">
        <v>1</v>
      </c>
    </row>
    <row r="88" spans="1:5" ht="30.75" customHeight="1" thickBot="1">
      <c r="B88" s="302"/>
      <c r="C88" s="305">
        <v>67</v>
      </c>
      <c r="D88" s="306" t="s">
        <v>628</v>
      </c>
      <c r="E88" s="290">
        <v>1</v>
      </c>
    </row>
    <row r="89" spans="1:5" ht="30.75" customHeight="1" thickBot="1">
      <c r="B89" s="302"/>
      <c r="C89" s="312">
        <v>68</v>
      </c>
      <c r="D89" s="306" t="s">
        <v>629</v>
      </c>
      <c r="E89" s="290">
        <v>0.7</v>
      </c>
    </row>
    <row r="90" spans="1:5" ht="30.75" customHeight="1" thickBot="1">
      <c r="B90" s="302"/>
      <c r="C90" s="305">
        <v>69</v>
      </c>
      <c r="D90" s="306" t="s">
        <v>630</v>
      </c>
      <c r="E90" s="290">
        <v>0.3</v>
      </c>
    </row>
    <row r="91" spans="1:5" ht="22.5" customHeight="1" thickBot="1">
      <c r="B91" s="302"/>
      <c r="C91" s="711" t="s">
        <v>631</v>
      </c>
      <c r="D91" s="711"/>
      <c r="E91" s="303"/>
    </row>
    <row r="92" spans="1:5" ht="30.75" customHeight="1" thickBot="1">
      <c r="B92" s="302"/>
      <c r="C92" s="312">
        <v>70</v>
      </c>
      <c r="D92" s="306" t="s">
        <v>632</v>
      </c>
      <c r="E92" s="290">
        <v>1</v>
      </c>
    </row>
    <row r="93" spans="1:5" ht="36.75" customHeight="1" thickBot="1">
      <c r="B93" s="302"/>
      <c r="C93" s="305">
        <v>71</v>
      </c>
      <c r="D93" s="306" t="s">
        <v>633</v>
      </c>
      <c r="E93" s="290">
        <v>1</v>
      </c>
    </row>
    <row r="94" spans="1:5" ht="37.5" customHeight="1" thickBot="1">
      <c r="B94" s="302"/>
      <c r="C94" s="312">
        <v>72</v>
      </c>
      <c r="D94" s="306" t="s">
        <v>634</v>
      </c>
      <c r="E94" s="290">
        <v>1</v>
      </c>
    </row>
    <row r="95" spans="1:5" ht="30.75" customHeight="1" thickBot="1">
      <c r="B95" s="302"/>
      <c r="C95" s="305">
        <v>73</v>
      </c>
      <c r="D95" s="306" t="s">
        <v>635</v>
      </c>
      <c r="E95" s="290">
        <v>1</v>
      </c>
    </row>
    <row r="96" spans="1:5" s="313" customFormat="1" ht="30.75" customHeight="1" thickBot="1">
      <c r="A96" s="294"/>
      <c r="B96" s="714" t="s">
        <v>636</v>
      </c>
      <c r="C96" s="714"/>
      <c r="D96" s="714"/>
      <c r="E96" s="299"/>
    </row>
    <row r="97" spans="2:6" ht="27" customHeight="1" thickBot="1">
      <c r="B97" s="713" t="s">
        <v>637</v>
      </c>
      <c r="C97" s="713"/>
      <c r="D97" s="713"/>
      <c r="E97" s="301"/>
    </row>
    <row r="98" spans="2:6" ht="31.5" customHeight="1" thickBot="1">
      <c r="B98" s="302"/>
      <c r="C98" s="711" t="s">
        <v>638</v>
      </c>
      <c r="D98" s="711"/>
      <c r="E98" s="303"/>
      <c r="F98" s="307"/>
    </row>
    <row r="99" spans="2:6" ht="31.5" customHeight="1" thickBot="1">
      <c r="B99" s="302"/>
      <c r="C99" s="312">
        <v>74</v>
      </c>
      <c r="D99" s="306" t="s">
        <v>639</v>
      </c>
      <c r="E99" s="290">
        <v>1</v>
      </c>
    </row>
    <row r="100" spans="2:6" ht="31.5" customHeight="1" thickBot="1">
      <c r="B100" s="302"/>
      <c r="C100" s="711" t="s">
        <v>640</v>
      </c>
      <c r="D100" s="711"/>
      <c r="E100" s="303"/>
    </row>
    <row r="101" spans="2:6" ht="31.5" customHeight="1" thickBot="1">
      <c r="B101" s="302"/>
      <c r="C101" s="312">
        <v>75</v>
      </c>
      <c r="D101" s="306" t="s">
        <v>641</v>
      </c>
      <c r="E101" s="290">
        <v>1</v>
      </c>
    </row>
    <row r="102" spans="2:6" ht="27" customHeight="1" thickBot="1">
      <c r="B102" s="713" t="s">
        <v>642</v>
      </c>
      <c r="C102" s="713"/>
      <c r="D102" s="713"/>
      <c r="E102" s="301"/>
    </row>
    <row r="103" spans="2:6" ht="31.5" customHeight="1" thickBot="1">
      <c r="B103" s="302"/>
      <c r="C103" s="711" t="s">
        <v>643</v>
      </c>
      <c r="D103" s="711"/>
      <c r="E103" s="303"/>
    </row>
    <row r="104" spans="2:6" ht="31.5" customHeight="1" thickBot="1">
      <c r="B104" s="302"/>
      <c r="C104" s="312">
        <v>76</v>
      </c>
      <c r="D104" s="308" t="s">
        <v>644</v>
      </c>
      <c r="E104" s="290">
        <v>1</v>
      </c>
    </row>
    <row r="105" spans="2:6" ht="31.5" customHeight="1" thickBot="1">
      <c r="B105" s="302"/>
      <c r="C105" s="312">
        <v>77</v>
      </c>
      <c r="D105" s="306" t="s">
        <v>645</v>
      </c>
      <c r="E105" s="290">
        <v>1</v>
      </c>
    </row>
    <row r="106" spans="2:6" ht="33.75" customHeight="1" thickBot="1">
      <c r="B106" s="714" t="s">
        <v>646</v>
      </c>
      <c r="C106" s="714"/>
      <c r="D106" s="714"/>
      <c r="E106" s="299"/>
    </row>
    <row r="107" spans="2:6" ht="27" customHeight="1" thickBot="1">
      <c r="B107" s="713" t="s">
        <v>647</v>
      </c>
      <c r="C107" s="713"/>
      <c r="D107" s="713"/>
      <c r="E107" s="301"/>
    </row>
    <row r="108" spans="2:6" ht="23.25" customHeight="1" thickBot="1">
      <c r="B108" s="302"/>
      <c r="C108" s="711" t="s">
        <v>648</v>
      </c>
      <c r="D108" s="711"/>
      <c r="E108" s="303"/>
      <c r="F108" s="307"/>
    </row>
    <row r="109" spans="2:6" ht="23.25" customHeight="1" thickBot="1">
      <c r="B109" s="302"/>
      <c r="C109" s="312">
        <v>78</v>
      </c>
      <c r="D109" s="306" t="s">
        <v>649</v>
      </c>
      <c r="E109" s="290">
        <v>1</v>
      </c>
    </row>
    <row r="110" spans="2:6" ht="30.75" customHeight="1" thickBot="1">
      <c r="B110" s="302"/>
      <c r="C110" s="312">
        <v>79</v>
      </c>
      <c r="D110" s="306" t="s">
        <v>650</v>
      </c>
      <c r="E110" s="290">
        <v>1</v>
      </c>
    </row>
    <row r="111" spans="2:6" ht="23.25" customHeight="1" thickBot="1">
      <c r="B111" s="302"/>
      <c r="C111" s="711" t="s">
        <v>651</v>
      </c>
      <c r="D111" s="711"/>
      <c r="E111" s="303"/>
    </row>
    <row r="112" spans="2:6" ht="39" customHeight="1" thickBot="1">
      <c r="B112" s="302"/>
      <c r="C112" s="312">
        <v>80</v>
      </c>
      <c r="D112" s="310" t="s">
        <v>652</v>
      </c>
      <c r="E112" s="290">
        <v>1</v>
      </c>
    </row>
    <row r="113" spans="1:6" ht="27" customHeight="1" thickBot="1">
      <c r="B113" s="713" t="s">
        <v>653</v>
      </c>
      <c r="C113" s="713"/>
      <c r="D113" s="713"/>
      <c r="E113" s="301"/>
    </row>
    <row r="114" spans="1:6" ht="23.25" customHeight="1" thickBot="1">
      <c r="B114" s="302"/>
      <c r="C114" s="711" t="s">
        <v>654</v>
      </c>
      <c r="D114" s="711"/>
      <c r="E114" s="303"/>
    </row>
    <row r="115" spans="1:6" ht="29.25" customHeight="1" thickBot="1">
      <c r="B115" s="302"/>
      <c r="C115" s="312">
        <v>81</v>
      </c>
      <c r="D115" s="306" t="s">
        <v>655</v>
      </c>
      <c r="E115" s="290">
        <v>1</v>
      </c>
    </row>
    <row r="116" spans="1:6" ht="29.25" customHeight="1" thickBot="1">
      <c r="B116" s="302"/>
      <c r="C116" s="312">
        <v>82</v>
      </c>
      <c r="D116" s="306" t="s">
        <v>656</v>
      </c>
      <c r="E116" s="290">
        <v>1</v>
      </c>
    </row>
    <row r="117" spans="1:6" ht="33.75" customHeight="1" thickBot="1">
      <c r="B117" s="302"/>
      <c r="C117" s="312">
        <v>83</v>
      </c>
      <c r="D117" s="310" t="s">
        <v>657</v>
      </c>
      <c r="E117" s="290">
        <v>1</v>
      </c>
    </row>
    <row r="118" spans="1:6" ht="33.75" customHeight="1" thickBot="1">
      <c r="B118" s="302"/>
      <c r="C118" s="312">
        <v>84</v>
      </c>
      <c r="D118" s="306" t="s">
        <v>658</v>
      </c>
      <c r="E118" s="290">
        <v>1</v>
      </c>
    </row>
    <row r="119" spans="1:6" ht="33.75" customHeight="1" thickBot="1">
      <c r="B119" s="302"/>
      <c r="C119" s="312">
        <v>85</v>
      </c>
      <c r="D119" s="310" t="s">
        <v>659</v>
      </c>
      <c r="E119" s="290">
        <v>1</v>
      </c>
    </row>
    <row r="120" spans="1:6" s="313" customFormat="1" ht="30" customHeight="1" thickBot="1">
      <c r="A120" s="294"/>
      <c r="B120" s="714" t="s">
        <v>660</v>
      </c>
      <c r="C120" s="714"/>
      <c r="D120" s="714"/>
      <c r="E120" s="299"/>
    </row>
    <row r="121" spans="1:6" ht="36.75" customHeight="1" thickBot="1">
      <c r="B121" s="713" t="s">
        <v>661</v>
      </c>
      <c r="C121" s="713"/>
      <c r="D121" s="713"/>
      <c r="E121" s="301"/>
    </row>
    <row r="122" spans="1:6" ht="33" customHeight="1" thickBot="1">
      <c r="B122" s="302"/>
      <c r="C122" s="711" t="s">
        <v>662</v>
      </c>
      <c r="D122" s="711"/>
      <c r="E122" s="303"/>
      <c r="F122" s="307"/>
    </row>
    <row r="123" spans="1:6" ht="33" customHeight="1" thickBot="1">
      <c r="B123" s="302"/>
      <c r="C123" s="312">
        <v>86</v>
      </c>
      <c r="D123" s="306" t="s">
        <v>663</v>
      </c>
      <c r="E123" s="290">
        <v>1</v>
      </c>
    </row>
    <row r="124" spans="1:6" ht="33" customHeight="1" thickBot="1">
      <c r="B124" s="302"/>
      <c r="C124" s="312">
        <v>87</v>
      </c>
      <c r="D124" s="306" t="s">
        <v>664</v>
      </c>
      <c r="E124" s="290">
        <v>1</v>
      </c>
    </row>
    <row r="125" spans="1:6" ht="33" customHeight="1" thickBot="1">
      <c r="B125" s="302"/>
      <c r="C125" s="312">
        <v>88</v>
      </c>
      <c r="D125" s="306" t="s">
        <v>665</v>
      </c>
      <c r="E125" s="290">
        <v>1</v>
      </c>
    </row>
    <row r="126" spans="1:6" ht="33" customHeight="1" thickBot="1">
      <c r="B126" s="302"/>
      <c r="C126" s="312">
        <v>89</v>
      </c>
      <c r="D126" s="306" t="s">
        <v>666</v>
      </c>
      <c r="E126" s="290">
        <v>1</v>
      </c>
    </row>
    <row r="127" spans="1:6" ht="33" customHeight="1" thickBot="1">
      <c r="B127" s="302"/>
      <c r="C127" s="312">
        <v>90</v>
      </c>
      <c r="D127" s="306" t="s">
        <v>667</v>
      </c>
      <c r="E127" s="290">
        <v>1</v>
      </c>
    </row>
    <row r="128" spans="1:6" ht="33" customHeight="1" thickBot="1">
      <c r="B128" s="302"/>
      <c r="C128" s="312">
        <v>91</v>
      </c>
      <c r="D128" s="306" t="s">
        <v>668</v>
      </c>
      <c r="E128" s="290">
        <v>1</v>
      </c>
    </row>
    <row r="129" spans="1:9" s="314" customFormat="1" ht="36" customHeight="1" thickBot="1">
      <c r="A129" s="294"/>
      <c r="B129" s="714" t="s">
        <v>669</v>
      </c>
      <c r="C129" s="714"/>
      <c r="D129" s="714"/>
      <c r="E129" s="299"/>
    </row>
    <row r="130" spans="1:9" ht="36.75" customHeight="1" thickBot="1">
      <c r="B130" s="713" t="s">
        <v>670</v>
      </c>
      <c r="C130" s="713"/>
      <c r="D130" s="713"/>
      <c r="E130" s="301"/>
    </row>
    <row r="131" spans="1:9" ht="30" customHeight="1" thickBot="1">
      <c r="B131" s="302"/>
      <c r="C131" s="711" t="s">
        <v>671</v>
      </c>
      <c r="D131" s="711"/>
      <c r="E131" s="303"/>
      <c r="F131" s="307"/>
    </row>
    <row r="132" spans="1:9" ht="30" customHeight="1" thickBot="1">
      <c r="B132" s="302"/>
      <c r="C132" s="312">
        <v>92</v>
      </c>
      <c r="D132" s="306" t="s">
        <v>672</v>
      </c>
      <c r="E132" s="290">
        <v>1</v>
      </c>
    </row>
    <row r="133" spans="1:9" ht="36.75" customHeight="1" thickBot="1">
      <c r="B133" s="713" t="s">
        <v>673</v>
      </c>
      <c r="C133" s="713"/>
      <c r="D133" s="713"/>
      <c r="E133" s="301"/>
      <c r="I133" s="307"/>
    </row>
    <row r="134" spans="1:9" ht="30" customHeight="1" thickBot="1">
      <c r="B134" s="302"/>
      <c r="C134" s="711" t="s">
        <v>674</v>
      </c>
      <c r="D134" s="711"/>
      <c r="E134" s="303"/>
    </row>
    <row r="135" spans="1:9" ht="30" customHeight="1" thickBot="1">
      <c r="B135" s="302"/>
      <c r="C135" s="312">
        <v>93</v>
      </c>
      <c r="D135" s="306" t="s">
        <v>675</v>
      </c>
      <c r="E135" s="290">
        <v>1</v>
      </c>
    </row>
    <row r="136" spans="1:9" ht="30" customHeight="1" thickBot="1">
      <c r="B136" s="302"/>
      <c r="C136" s="312">
        <v>94</v>
      </c>
      <c r="D136" s="306" t="s">
        <v>676</v>
      </c>
      <c r="E136" s="290">
        <v>1</v>
      </c>
    </row>
    <row r="137" spans="1:9" ht="30" customHeight="1" thickBot="1">
      <c r="B137" s="302"/>
      <c r="C137" s="711" t="s">
        <v>677</v>
      </c>
      <c r="D137" s="711"/>
      <c r="E137" s="303"/>
    </row>
    <row r="138" spans="1:9" ht="30" customHeight="1" thickBot="1">
      <c r="B138" s="302"/>
      <c r="C138" s="312">
        <v>95</v>
      </c>
      <c r="D138" s="306" t="s">
        <v>678</v>
      </c>
      <c r="E138" s="290">
        <v>1</v>
      </c>
    </row>
    <row r="139" spans="1:9" ht="30" customHeight="1" thickBot="1">
      <c r="B139" s="302"/>
      <c r="C139" s="312">
        <v>96</v>
      </c>
      <c r="D139" s="306" t="s">
        <v>679</v>
      </c>
      <c r="E139" s="290">
        <v>1</v>
      </c>
    </row>
    <row r="140" spans="1:9" ht="30" customHeight="1" thickBot="1">
      <c r="B140" s="302"/>
      <c r="C140" s="312">
        <v>97</v>
      </c>
      <c r="D140" s="306" t="s">
        <v>680</v>
      </c>
      <c r="E140" s="290">
        <v>1</v>
      </c>
    </row>
    <row r="141" spans="1:9" ht="30" customHeight="1" thickBot="1">
      <c r="B141" s="302"/>
      <c r="C141" s="312">
        <v>98</v>
      </c>
      <c r="D141" s="306" t="s">
        <v>681</v>
      </c>
      <c r="E141" s="290">
        <v>0.94440000000000002</v>
      </c>
    </row>
    <row r="142" spans="1:9" ht="30" customHeight="1" thickBot="1">
      <c r="B142" s="302"/>
      <c r="C142" s="312">
        <v>99</v>
      </c>
      <c r="D142" s="311" t="s">
        <v>682</v>
      </c>
      <c r="E142" s="290">
        <v>1</v>
      </c>
    </row>
    <row r="143" spans="1:9" ht="30" customHeight="1" thickBot="1">
      <c r="B143" s="302"/>
      <c r="C143" s="312">
        <v>100</v>
      </c>
      <c r="D143" s="311" t="s">
        <v>683</v>
      </c>
      <c r="E143" s="290">
        <v>1</v>
      </c>
    </row>
    <row r="144" spans="1:9" ht="30" customHeight="1" thickBot="1">
      <c r="B144" s="302"/>
      <c r="C144" s="312">
        <v>101</v>
      </c>
      <c r="D144" s="306" t="s">
        <v>684</v>
      </c>
      <c r="E144" s="290">
        <v>1</v>
      </c>
    </row>
    <row r="145" spans="2:5" ht="30" customHeight="1" thickBot="1">
      <c r="B145" s="302"/>
      <c r="C145" s="312">
        <v>102</v>
      </c>
      <c r="D145" s="306" t="s">
        <v>685</v>
      </c>
      <c r="E145" s="290">
        <v>0.95</v>
      </c>
    </row>
    <row r="146" spans="2:5" ht="33" customHeight="1" thickBot="1">
      <c r="B146" s="302"/>
      <c r="C146" s="312">
        <v>103</v>
      </c>
      <c r="D146" s="306" t="s">
        <v>686</v>
      </c>
      <c r="E146" s="290">
        <v>1</v>
      </c>
    </row>
    <row r="147" spans="2:5" ht="30" customHeight="1" thickBot="1">
      <c r="B147" s="302"/>
      <c r="C147" s="312">
        <v>104</v>
      </c>
      <c r="D147" s="306" t="s">
        <v>687</v>
      </c>
      <c r="E147" s="290">
        <v>1</v>
      </c>
    </row>
    <row r="148" spans="2:5" ht="30" customHeight="1" thickBot="1">
      <c r="B148" s="302"/>
      <c r="C148" s="312">
        <v>105</v>
      </c>
      <c r="D148" s="306" t="s">
        <v>688</v>
      </c>
      <c r="E148" s="290">
        <v>1</v>
      </c>
    </row>
    <row r="149" spans="2:5" ht="30" customHeight="1" thickBot="1">
      <c r="B149" s="302"/>
      <c r="C149" s="711" t="s">
        <v>689</v>
      </c>
      <c r="D149" s="711"/>
      <c r="E149" s="303"/>
    </row>
    <row r="150" spans="2:5" ht="30" customHeight="1" thickBot="1">
      <c r="B150" s="302"/>
      <c r="C150" s="312">
        <v>106</v>
      </c>
      <c r="D150" s="306" t="s">
        <v>690</v>
      </c>
      <c r="E150" s="290">
        <v>1</v>
      </c>
    </row>
    <row r="151" spans="2:5" ht="30" customHeight="1" thickBot="1">
      <c r="B151" s="302"/>
      <c r="C151" s="312">
        <v>107</v>
      </c>
      <c r="D151" s="306" t="s">
        <v>691</v>
      </c>
      <c r="E151" s="290">
        <v>0.5</v>
      </c>
    </row>
    <row r="152" spans="2:5" ht="30" customHeight="1" thickBot="1">
      <c r="B152" s="302"/>
      <c r="C152" s="312">
        <v>108</v>
      </c>
      <c r="D152" s="306" t="s">
        <v>692</v>
      </c>
      <c r="E152" s="290">
        <v>1</v>
      </c>
    </row>
    <row r="153" spans="2:5" ht="30" customHeight="1" thickBot="1">
      <c r="B153" s="302"/>
      <c r="C153" s="312">
        <v>109</v>
      </c>
      <c r="D153" s="306" t="s">
        <v>693</v>
      </c>
      <c r="E153" s="290">
        <v>1</v>
      </c>
    </row>
    <row r="154" spans="2:5" ht="30" customHeight="1" thickBot="1">
      <c r="B154" s="302"/>
      <c r="C154" s="312">
        <v>110</v>
      </c>
      <c r="D154" s="306" t="s">
        <v>694</v>
      </c>
      <c r="E154" s="290">
        <v>1</v>
      </c>
    </row>
    <row r="155" spans="2:5" ht="30" customHeight="1" thickBot="1">
      <c r="B155" s="302"/>
      <c r="C155" s="312">
        <v>111</v>
      </c>
      <c r="D155" s="306" t="s">
        <v>695</v>
      </c>
      <c r="E155" s="290">
        <v>1</v>
      </c>
    </row>
    <row r="156" spans="2:5" ht="30" customHeight="1" thickBot="1">
      <c r="B156" s="302"/>
      <c r="C156" s="312">
        <v>112</v>
      </c>
      <c r="D156" s="306" t="s">
        <v>696</v>
      </c>
      <c r="E156" s="290">
        <v>0.5</v>
      </c>
    </row>
    <row r="157" spans="2:5" ht="30" customHeight="1" thickBot="1">
      <c r="B157" s="302"/>
      <c r="C157" s="711" t="s">
        <v>697</v>
      </c>
      <c r="D157" s="711"/>
      <c r="E157" s="303"/>
    </row>
    <row r="158" spans="2:5" ht="30" customHeight="1" thickBot="1">
      <c r="B158" s="302"/>
      <c r="C158" s="312">
        <v>113</v>
      </c>
      <c r="D158" s="306" t="s">
        <v>698</v>
      </c>
      <c r="E158" s="290">
        <v>1</v>
      </c>
    </row>
    <row r="159" spans="2:5" ht="33" customHeight="1" thickBot="1">
      <c r="B159" s="302"/>
      <c r="C159" s="312">
        <v>114</v>
      </c>
      <c r="D159" s="306" t="s">
        <v>699</v>
      </c>
      <c r="E159" s="290">
        <v>1</v>
      </c>
    </row>
    <row r="160" spans="2:5" ht="30" customHeight="1" thickBot="1">
      <c r="B160" s="302"/>
      <c r="C160" s="312">
        <v>115</v>
      </c>
      <c r="D160" s="306" t="s">
        <v>700</v>
      </c>
      <c r="E160" s="290">
        <v>1</v>
      </c>
    </row>
    <row r="161" spans="2:8" ht="30" customHeight="1" thickBot="1">
      <c r="B161" s="302"/>
      <c r="C161" s="312">
        <v>116</v>
      </c>
      <c r="D161" s="306" t="s">
        <v>701</v>
      </c>
      <c r="E161" s="290">
        <v>0.9</v>
      </c>
    </row>
    <row r="162" spans="2:8" ht="39.75" customHeight="1" thickBot="1">
      <c r="B162" s="302"/>
      <c r="C162" s="312">
        <v>117</v>
      </c>
      <c r="D162" s="306" t="s">
        <v>702</v>
      </c>
      <c r="E162" s="290">
        <v>1</v>
      </c>
      <c r="G162" s="315"/>
    </row>
    <row r="163" spans="2:8" ht="30" customHeight="1" thickBot="1">
      <c r="B163" s="302"/>
      <c r="C163" s="312">
        <v>118</v>
      </c>
      <c r="D163" s="306" t="s">
        <v>703</v>
      </c>
      <c r="E163" s="290">
        <v>0.85499999999999998</v>
      </c>
    </row>
    <row r="164" spans="2:8" ht="30" customHeight="1" thickBot="1">
      <c r="B164" s="302"/>
      <c r="C164" s="312">
        <v>119</v>
      </c>
      <c r="D164" s="306" t="s">
        <v>704</v>
      </c>
      <c r="E164" s="290">
        <v>0.98</v>
      </c>
    </row>
    <row r="165" spans="2:8" ht="30" customHeight="1" thickBot="1">
      <c r="B165" s="302"/>
      <c r="C165" s="312">
        <v>120</v>
      </c>
      <c r="D165" s="306" t="s">
        <v>705</v>
      </c>
      <c r="E165" s="290">
        <v>1</v>
      </c>
    </row>
    <row r="166" spans="2:8" ht="42.75" customHeight="1" thickBot="1">
      <c r="B166" s="712" t="s">
        <v>307</v>
      </c>
      <c r="C166" s="712"/>
      <c r="D166" s="712"/>
      <c r="E166" s="316">
        <f>AVERAGE(E9:E165)</f>
        <v>0.94982975206611575</v>
      </c>
      <c r="F166" s="315"/>
      <c r="G166" s="315"/>
    </row>
    <row r="168" spans="2:8">
      <c r="D168" s="295"/>
    </row>
    <row r="169" spans="2:8" ht="24" customHeight="1">
      <c r="C169" s="320"/>
      <c r="D169" s="319"/>
      <c r="E169" s="321"/>
      <c r="F169" s="321"/>
      <c r="G169" s="321"/>
      <c r="H169" s="321"/>
    </row>
  </sheetData>
  <mergeCells count="44">
    <mergeCell ref="C40:D40"/>
    <mergeCell ref="B1:E1"/>
    <mergeCell ref="B2:E2"/>
    <mergeCell ref="B3:E3"/>
    <mergeCell ref="B4:D5"/>
    <mergeCell ref="B6:D6"/>
    <mergeCell ref="B7:D7"/>
    <mergeCell ref="C8:D8"/>
    <mergeCell ref="C19:D19"/>
    <mergeCell ref="C28:D28"/>
    <mergeCell ref="C34:D34"/>
    <mergeCell ref="B39:D39"/>
    <mergeCell ref="C100:D100"/>
    <mergeCell ref="C49:D49"/>
    <mergeCell ref="B71:D71"/>
    <mergeCell ref="C72:D72"/>
    <mergeCell ref="B76:D76"/>
    <mergeCell ref="B77:D77"/>
    <mergeCell ref="C78:D78"/>
    <mergeCell ref="C84:D84"/>
    <mergeCell ref="C91:D91"/>
    <mergeCell ref="B96:D96"/>
    <mergeCell ref="B97:D97"/>
    <mergeCell ref="C98:D98"/>
    <mergeCell ref="B129:D129"/>
    <mergeCell ref="B102:D102"/>
    <mergeCell ref="C103:D103"/>
    <mergeCell ref="B106:D106"/>
    <mergeCell ref="B107:D107"/>
    <mergeCell ref="C108:D108"/>
    <mergeCell ref="C111:D111"/>
    <mergeCell ref="B113:D113"/>
    <mergeCell ref="C114:D114"/>
    <mergeCell ref="B120:D120"/>
    <mergeCell ref="B121:D121"/>
    <mergeCell ref="C122:D122"/>
    <mergeCell ref="C157:D157"/>
    <mergeCell ref="B166:D166"/>
    <mergeCell ref="B130:D130"/>
    <mergeCell ref="C131:D131"/>
    <mergeCell ref="B133:D133"/>
    <mergeCell ref="C134:D134"/>
    <mergeCell ref="C137:D137"/>
    <mergeCell ref="C149:D149"/>
  </mergeCells>
  <pageMargins left="0.53149606299212604" right="0.53149606299212604" top="0.35433070866141736" bottom="0.31496062992125984" header="0.15748031496062992" footer="0.15748031496062992"/>
  <pageSetup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36C87398A28B418406FF5875A0DE2A" ma:contentTypeVersion="2" ma:contentTypeDescription="Crear nuevo documento." ma:contentTypeScope="" ma:versionID="2a0ae396acdb88fbdaa372733657c705">
  <xsd:schema xmlns:xsd="http://www.w3.org/2001/XMLSchema" xmlns:xs="http://www.w3.org/2001/XMLSchema" xmlns:p="http://schemas.microsoft.com/office/2006/metadata/properties" xmlns:ns2="5362c900-8566-462c-ad57-f61ed98d3146" targetNamespace="http://schemas.microsoft.com/office/2006/metadata/properties" ma:root="true" ma:fieldsID="ca4451bfb8869ad6af00ea036300f47a" ns2:_="">
    <xsd:import namespace="5362c900-8566-462c-ad57-f61ed98d314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2c900-8566-462c-ad57-f61ed98d3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6A7173-DC9D-48CE-8A73-A568F46E73FE}">
  <ds:schemaRefs>
    <ds:schemaRef ds:uri="http://schemas.microsoft.com/sharepoint/v3/contenttype/forms"/>
  </ds:schemaRefs>
</ds:datastoreItem>
</file>

<file path=customXml/itemProps2.xml><?xml version="1.0" encoding="utf-8"?>
<ds:datastoreItem xmlns:ds="http://schemas.openxmlformats.org/officeDocument/2006/customXml" ds:itemID="{1AD1AAC8-0314-4701-91F5-5A491B56110E}">
  <ds:schemaRefs>
    <ds:schemaRef ds:uri="http://schemas.openxmlformats.org/package/2006/metadata/core-properties"/>
    <ds:schemaRef ds:uri="http://schemas.microsoft.com/office/2006/documentManagement/types"/>
    <ds:schemaRef ds:uri="http://schemas.microsoft.com/office/infopath/2007/PartnerControls"/>
    <ds:schemaRef ds:uri="5362c900-8566-462c-ad57-f61ed98d3146"/>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A4EFD8F-A8B1-4ED1-A9DE-1B62495EAA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2c900-8566-462c-ad57-f61ed98d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Anexo1. Enfoque 1</vt:lpstr>
      <vt:lpstr>Anexo1. Enfoque 2</vt:lpstr>
      <vt:lpstr>Anexo 1. Enfoque 3</vt:lpstr>
      <vt:lpstr>Anexo1. Enfoque 4</vt:lpstr>
      <vt:lpstr>Anexo 1. Enfoque 5</vt:lpstr>
      <vt:lpstr>Anexo 1. Enfoque 6</vt:lpstr>
      <vt:lpstr>Anexo 2.Niveles de Cumplimiento</vt:lpstr>
      <vt:lpstr>Anexo 3Niveles de Cumplimiento </vt:lpstr>
      <vt:lpstr>'Anexo 3Niveles de Cumplimiento '!Área_de_impresión</vt:lpstr>
      <vt:lpstr>'Anexo1. Enfoque 1'!Área_de_impresión</vt:lpstr>
      <vt:lpstr>'Anexo1. Enfoque 2'!Área_de_impresión</vt:lpstr>
      <vt:lpstr>'Anexo1. Enfoque 1'!Títulos_a_imprimir</vt:lpstr>
      <vt:lpstr>'Anexo1. Enfoque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UIS</cp:lastModifiedBy>
  <cp:revision/>
  <dcterms:created xsi:type="dcterms:W3CDTF">2020-02-18T12:27:16Z</dcterms:created>
  <dcterms:modified xsi:type="dcterms:W3CDTF">2023-06-29T16:38:04Z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0x0101007736C87398A28B418406FF5875A0DE2A</vt:lpwstr>
  </property>
</Properties>
</file>